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Oprava komunikací Červené Vršky\"/>
    </mc:Choice>
  </mc:AlternateContent>
  <bookViews>
    <workbookView xWindow="0" yWindow="0" windowWidth="23040" windowHeight="9192" firstSheet="1" activeTab="1"/>
  </bookViews>
  <sheets>
    <sheet name="Rekapitulace stavby" sheetId="1" state="veryHidden" r:id="rId1"/>
    <sheet name="N18706 - Benešov, ul. Kar..." sheetId="2" r:id="rId2"/>
  </sheets>
  <definedNames>
    <definedName name="_xlnm._FilterDatabase" localSheetId="1" hidden="1">'N18706 - Benešov, ul. Kar...'!$C$119:$K$213</definedName>
    <definedName name="_xlnm.Print_Titles" localSheetId="1">'N18706 - Benešov, ul. Kar...'!$119:$119</definedName>
    <definedName name="_xlnm.Print_Titles" localSheetId="0">'Rekapitulace stavby'!$92:$92</definedName>
    <definedName name="_xlnm.Print_Area" localSheetId="1">'N18706 - Benešov, ul. Kar...'!$C$4:$J$76,'N18706 - Benešov, ul. Kar...'!$C$109:$J$213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T208" i="2"/>
  <c r="R209" i="2"/>
  <c r="R208" i="2" s="1"/>
  <c r="P209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89" i="2" s="1"/>
  <c r="J18" i="2"/>
  <c r="J16" i="2"/>
  <c r="E16" i="2"/>
  <c r="F90" i="2" s="1"/>
  <c r="J15" i="2"/>
  <c r="J13" i="2"/>
  <c r="E13" i="2"/>
  <c r="F116" i="2" s="1"/>
  <c r="J12" i="2"/>
  <c r="J10" i="2"/>
  <c r="J87" i="2"/>
  <c r="L90" i="1"/>
  <c r="AM90" i="1"/>
  <c r="AM89" i="1"/>
  <c r="L89" i="1"/>
  <c r="AM87" i="1"/>
  <c r="L87" i="1"/>
  <c r="L85" i="1"/>
  <c r="L84" i="1"/>
  <c r="BK197" i="2"/>
  <c r="BK170" i="2"/>
  <c r="J194" i="2"/>
  <c r="BK213" i="2"/>
  <c r="J209" i="2"/>
  <c r="BK194" i="2"/>
  <c r="J131" i="2"/>
  <c r="J143" i="2"/>
  <c r="BK192" i="2"/>
  <c r="J192" i="2"/>
  <c r="BK139" i="2"/>
  <c r="J171" i="2"/>
  <c r="BK211" i="2"/>
  <c r="BK202" i="2"/>
  <c r="J182" i="2"/>
  <c r="BK184" i="2"/>
  <c r="BK171" i="2"/>
  <c r="J184" i="2"/>
  <c r="BK166" i="2"/>
  <c r="J185" i="2"/>
  <c r="BK129" i="2"/>
  <c r="BK206" i="2"/>
  <c r="BK160" i="2"/>
  <c r="J166" i="2"/>
  <c r="J165" i="2"/>
  <c r="BK146" i="2"/>
  <c r="J139" i="2"/>
  <c r="BK187" i="2"/>
  <c r="J123" i="2"/>
  <c r="J211" i="2"/>
  <c r="BK198" i="2"/>
  <c r="BK169" i="2"/>
  <c r="BK123" i="2"/>
  <c r="J135" i="2"/>
  <c r="BK147" i="2"/>
  <c r="J193" i="2"/>
  <c r="J156" i="2"/>
  <c r="BK173" i="2"/>
  <c r="BK209" i="2"/>
  <c r="J187" i="2"/>
  <c r="J129" i="2"/>
  <c r="J145" i="2"/>
  <c r="J169" i="2"/>
  <c r="BK152" i="2"/>
  <c r="BK135" i="2"/>
  <c r="BK185" i="2"/>
  <c r="BK193" i="2"/>
  <c r="BK165" i="2"/>
  <c r="BK212" i="2"/>
  <c r="J202" i="2"/>
  <c r="BK156" i="2"/>
  <c r="J147" i="2"/>
  <c r="J167" i="2"/>
  <c r="J160" i="2"/>
  <c r="AS94" i="1"/>
  <c r="J146" i="2"/>
  <c r="J152" i="2"/>
  <c r="J212" i="2"/>
  <c r="J206" i="2"/>
  <c r="BK143" i="2"/>
  <c r="J173" i="2"/>
  <c r="BK167" i="2"/>
  <c r="BK131" i="2"/>
  <c r="BK182" i="2"/>
  <c r="J164" i="2"/>
  <c r="BK177" i="2"/>
  <c r="J213" i="2"/>
  <c r="J198" i="2"/>
  <c r="BK164" i="2"/>
  <c r="J197" i="2"/>
  <c r="J177" i="2"/>
  <c r="J170" i="2"/>
  <c r="BK145" i="2"/>
  <c r="BK151" i="2" l="1"/>
  <c r="J151" i="2" s="1"/>
  <c r="J97" i="2" s="1"/>
  <c r="R168" i="2"/>
  <c r="R151" i="2"/>
  <c r="BK172" i="2"/>
  <c r="J172" i="2" s="1"/>
  <c r="J99" i="2" s="1"/>
  <c r="T196" i="2"/>
  <c r="P122" i="2"/>
  <c r="T151" i="2"/>
  <c r="P172" i="2"/>
  <c r="P196" i="2"/>
  <c r="BK210" i="2"/>
  <c r="J210" i="2" s="1"/>
  <c r="J102" i="2" s="1"/>
  <c r="BK122" i="2"/>
  <c r="J122" i="2" s="1"/>
  <c r="J96" i="2" s="1"/>
  <c r="P151" i="2"/>
  <c r="BK168" i="2"/>
  <c r="J168" i="2" s="1"/>
  <c r="J98" i="2" s="1"/>
  <c r="P168" i="2"/>
  <c r="T168" i="2"/>
  <c r="R196" i="2"/>
  <c r="P210" i="2"/>
  <c r="R122" i="2"/>
  <c r="R172" i="2"/>
  <c r="BK196" i="2"/>
  <c r="J196" i="2" s="1"/>
  <c r="J100" i="2" s="1"/>
  <c r="R210" i="2"/>
  <c r="T122" i="2"/>
  <c r="T172" i="2"/>
  <c r="T210" i="2"/>
  <c r="BK208" i="2"/>
  <c r="J208" i="2" s="1"/>
  <c r="J101" i="2" s="1"/>
  <c r="J116" i="2"/>
  <c r="J90" i="2"/>
  <c r="BE139" i="2"/>
  <c r="F117" i="2"/>
  <c r="BE160" i="2"/>
  <c r="BE166" i="2"/>
  <c r="BE192" i="2"/>
  <c r="J114" i="2"/>
  <c r="BE129" i="2"/>
  <c r="BE131" i="2"/>
  <c r="BE164" i="2"/>
  <c r="BE165" i="2"/>
  <c r="BE182" i="2"/>
  <c r="BE194" i="2"/>
  <c r="BE123" i="2"/>
  <c r="BE147" i="2"/>
  <c r="BE152" i="2"/>
  <c r="BE167" i="2"/>
  <c r="BE171" i="2"/>
  <c r="BE173" i="2"/>
  <c r="BE177" i="2"/>
  <c r="BE184" i="2"/>
  <c r="BE193" i="2"/>
  <c r="BE202" i="2"/>
  <c r="BE206" i="2"/>
  <c r="BE209" i="2"/>
  <c r="BE211" i="2"/>
  <c r="BE212" i="2"/>
  <c r="BE213" i="2"/>
  <c r="F89" i="2"/>
  <c r="BE169" i="2"/>
  <c r="BE170" i="2"/>
  <c r="BE197" i="2"/>
  <c r="BE135" i="2"/>
  <c r="BE143" i="2"/>
  <c r="BE145" i="2"/>
  <c r="BE146" i="2"/>
  <c r="BE156" i="2"/>
  <c r="BE185" i="2"/>
  <c r="BE187" i="2"/>
  <c r="BE198" i="2"/>
  <c r="F32" i="2"/>
  <c r="BA95" i="1" s="1"/>
  <c r="BA94" i="1" s="1"/>
  <c r="W30" i="1" s="1"/>
  <c r="F35" i="2"/>
  <c r="BD95" i="1" s="1"/>
  <c r="BD94" i="1" s="1"/>
  <c r="W33" i="1" s="1"/>
  <c r="F34" i="2"/>
  <c r="BC95" i="1" s="1"/>
  <c r="BC94" i="1" s="1"/>
  <c r="AY94" i="1" s="1"/>
  <c r="J32" i="2"/>
  <c r="AW95" i="1" s="1"/>
  <c r="F33" i="2"/>
  <c r="BB95" i="1"/>
  <c r="BB94" i="1" s="1"/>
  <c r="AX94" i="1" s="1"/>
  <c r="T121" i="2" l="1"/>
  <c r="T120" i="2" s="1"/>
  <c r="R121" i="2"/>
  <c r="R120" i="2"/>
  <c r="P121" i="2"/>
  <c r="P120" i="2" s="1"/>
  <c r="AU95" i="1" s="1"/>
  <c r="AU94" i="1" s="1"/>
  <c r="BK121" i="2"/>
  <c r="BK120" i="2" s="1"/>
  <c r="J120" i="2" s="1"/>
  <c r="J94" i="2" s="1"/>
  <c r="J31" i="2"/>
  <c r="AV95" i="1" s="1"/>
  <c r="AT95" i="1" s="1"/>
  <c r="AW94" i="1"/>
  <c r="AK30" i="1" s="1"/>
  <c r="F31" i="2"/>
  <c r="AZ95" i="1"/>
  <c r="AZ94" i="1"/>
  <c r="AV94" i="1" s="1"/>
  <c r="AK29" i="1" s="1"/>
  <c r="W32" i="1"/>
  <c r="W31" i="1"/>
  <c r="J121" i="2" l="1"/>
  <c r="J95" i="2"/>
  <c r="J28" i="2"/>
  <c r="AG95" i="1"/>
  <c r="AG94" i="1" s="1"/>
  <c r="AK26" i="1" s="1"/>
  <c r="AK35" i="1" s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<sst xmlns="http://schemas.openxmlformats.org/spreadsheetml/2006/main" count="1243" uniqueCount="306">
  <si>
    <t>Export Komplet</t>
  </si>
  <si>
    <t/>
  </si>
  <si>
    <t>2.0</t>
  </si>
  <si>
    <t>ZAMOK</t>
  </si>
  <si>
    <t>False</t>
  </si>
  <si>
    <t>{21cfb5b9-efbb-4ad1-a17a-e74b643f47aa}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</si>
  <si>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</si>
  <si>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</si>
  <si>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</si>
  <si>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</si>
  <si>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</si>
  <si>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</si>
  <si>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</si>
  <si>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</si>
  <si>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</si>
  <si>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</si>
  <si>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</si>
  <si>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Karoliny Světlé, úsek  Nerudova - K Tužince</t>
  </si>
  <si>
    <t>KSO:</t>
  </si>
  <si>
    <t>CC-CZ:</t>
  </si>
  <si>
    <t>Místo:</t>
  </si>
  <si>
    <t xml:space="preserve"> </t>
  </si>
  <si>
    <t>Datum:</t>
  </si>
  <si>
    <t>27. 2. 2023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</si>
  <si>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</si>
  <si>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</si>
  <si>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</si>
  <si>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</si>
  <si>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</si>
  <si>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</si>
  <si>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</si>
  <si>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</si>
  <si>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</si>
  <si>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</si>
  <si>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</si>
  <si>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</si>
  <si>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</si>
  <si>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</si>
  <si>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</si>
  <si>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</si>
  <si>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</si>
  <si>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</si>
  <si>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</si>
  <si>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</si>
  <si>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</si>
  <si>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</si>
  <si>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</si>
  <si>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</si>
  <si>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</si>
  <si>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</si>
  <si>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</si>
  <si>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</si>
  <si>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</si>
  <si>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</si>
  <si>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</si>
  <si>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</si>
  <si>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</si>
  <si>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</si>
  <si>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</si>
  <si>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</si>
  <si>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</si>
  <si>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</si>
  <si>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</si>
  <si>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</si>
  <si>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</si>
  <si>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</si>
  <si>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</si>
  <si>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</si>
  <si>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</si>
  <si>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</si>
  <si>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</si>
  <si>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</si>
  <si>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</si>
  <si>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</si>
  <si>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</si>
  <si>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</si>
  <si>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</si>
  <si>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</si>
  <si>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</si>
  <si>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</si>
  <si>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</si>
  <si>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</si>
  <si>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</si>
  <si>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</si>
  <si>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</si>
  <si>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</si>
  <si>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</si>
  <si>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</si>
  <si>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</si>
  <si>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</si>
  <si>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</si>
  <si>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</si>
  <si>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</si>
  <si>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</si>
  <si>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</si>
  <si>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</si>
  <si>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</si>
  <si>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</si>
  <si>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</si>
  <si>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</si>
  <si>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</si>
  <si>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</si>
  <si>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</si>
  <si>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</si>
  <si>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</si>
  <si>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</si>
  <si>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</si>
  <si>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</si>
  <si>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</si>
  <si>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</si>
  <si>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</si>
  <si>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</si>
  <si>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</si>
  <si>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</si>
  <si>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</si>
  <si>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</si>
  <si>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4</t>
  </si>
  <si>
    <t>1390805889</t>
  </si>
  <si>
    <t>VV</t>
  </si>
  <si>
    <t xml:space="preserve">" napojení na stávající povrchy, dobourání u obrub" </t>
  </si>
  <si>
    <t>"stan. ZU + KU - napojení v křižovatkách" (13,5+20)*1</t>
  </si>
  <si>
    <t>" napojení u obrub" 109*0,25</t>
  </si>
  <si>
    <t>"výsprava za obrubou v chodníku" 109*0,1*0,5</t>
  </si>
  <si>
    <t>Součet</t>
  </si>
  <si>
    <t>113107323</t>
  </si>
  <si>
    <t>Odstranění podkladu z kameniva drceného tl 300 mm strojně pl do 50 m2</t>
  </si>
  <si>
    <t>-1500473457</t>
  </si>
  <si>
    <t>"Sanace - 10% z plochy AC"   595*0,1</t>
  </si>
  <si>
    <t>41</t>
  </si>
  <si>
    <t>113107332</t>
  </si>
  <si>
    <t>Odstranění podkladu z betonu prostého tl přes 150 do 300 mm strojně pl do 50 m2</t>
  </si>
  <si>
    <t>-1745158173</t>
  </si>
  <si>
    <t>"naproti čp. 822" 11*1,1</t>
  </si>
  <si>
    <t>"kř. Nerudova P" 8,5*1,2</t>
  </si>
  <si>
    <t>5</t>
  </si>
  <si>
    <t>113154234</t>
  </si>
  <si>
    <t>Frézování živičného krytu tl 100 mm pruh š 2 m pl do 1000 m2 bez překážek v trase</t>
  </si>
  <si>
    <t>1665028590</t>
  </si>
  <si>
    <t>"celkem"  595</t>
  </si>
  <si>
    <t>"odečet dobourání"  -60,75</t>
  </si>
  <si>
    <t>6</t>
  </si>
  <si>
    <t>113202111</t>
  </si>
  <si>
    <t>Vytrhání obrub krajníků obrubníků stojatých</t>
  </si>
  <si>
    <t>m</t>
  </si>
  <si>
    <t>1129460336</t>
  </si>
  <si>
    <t>"Strana P - náhrada starých ABO - strana P" 97</t>
  </si>
  <si>
    <t>"Strana L - pomístná výsprava 10%"  109*0,1</t>
  </si>
  <si>
    <t>7</t>
  </si>
  <si>
    <t>129951121</t>
  </si>
  <si>
    <t>Bourání zdiva z betonu prostého neprokládaného v odkopávkách nebo prokopávkách strojně</t>
  </si>
  <si>
    <t>m3</t>
  </si>
  <si>
    <t>-1473746307</t>
  </si>
  <si>
    <t xml:space="preserve">"bourání beton lože obrub " 107,9*0,3*0,25   </t>
  </si>
  <si>
    <t>8</t>
  </si>
  <si>
    <t>162751156</t>
  </si>
  <si>
    <t>Vodorovné přemístění do 9000 m výkopku/sypaniny z horniny třídy těžitelnosti III, skupiny 6 a 7</t>
  </si>
  <si>
    <t>-1019009214</t>
  </si>
  <si>
    <t>9</t>
  </si>
  <si>
    <t>171251201</t>
  </si>
  <si>
    <t>Uložení sypaniny na skládky nebo meziskládky</t>
  </si>
  <si>
    <t>-227813840</t>
  </si>
  <si>
    <t>10</t>
  </si>
  <si>
    <t>181152302</t>
  </si>
  <si>
    <t>Úprava pláně pro silnice a dálnice v zářezech se zhutněním</t>
  </si>
  <si>
    <t>-283067802</t>
  </si>
  <si>
    <t>"komunikace" 595</t>
  </si>
  <si>
    <t>"výsprava naproti čp. 822" 11*1,1</t>
  </si>
  <si>
    <t>Komunikace pozemní</t>
  </si>
  <si>
    <t>12</t>
  </si>
  <si>
    <t>566901132</t>
  </si>
  <si>
    <t>Vyspravení podkladu po překopech ing sítí plochy do 15 m2 štěrkodrtí tl. 150 mm</t>
  </si>
  <si>
    <t>550473514</t>
  </si>
  <si>
    <t>"Výspravy za obrubou naproti čp. 823"  11*1,1</t>
  </si>
  <si>
    <t>13</t>
  </si>
  <si>
    <t>566901172</t>
  </si>
  <si>
    <t>Vyspravení podkladu po překopech ing sítí plochy do 15 m2 směsí stmelenou cementem SC 20/25 tl 150mm</t>
  </si>
  <si>
    <t>-1353962323</t>
  </si>
  <si>
    <t>"lokální sanace " 59,5</t>
  </si>
  <si>
    <t>"lokální oprava v chodníku za obrubou" 109*0,1*0,5</t>
  </si>
  <si>
    <t>14</t>
  </si>
  <si>
    <t>572340112</t>
  </si>
  <si>
    <t>Vyspravení krytu komunikací po překopech plochy do 15 m2 asfaltovým betonem ACO (AB) tl 70 mm</t>
  </si>
  <si>
    <t>904488861</t>
  </si>
  <si>
    <t>"pomístná výsprava 10% v chodníku za obrubou"  109*0,1*0,5</t>
  </si>
  <si>
    <t>573191111</t>
  </si>
  <si>
    <t>Postřik infiltrační kationaktivní emulzí v množství 1 kg/m2</t>
  </si>
  <si>
    <t>177863980</t>
  </si>
  <si>
    <t>16</t>
  </si>
  <si>
    <t>573231109</t>
  </si>
  <si>
    <t>Postřik živičný spojovací ze silniční emulze v množství 0,60 kg/m2</t>
  </si>
  <si>
    <t>-1886504087</t>
  </si>
  <si>
    <t>17</t>
  </si>
  <si>
    <t>577134121</t>
  </si>
  <si>
    <t>Asfaltový beton vrstva obrusná ACO 11 (ABS) tř. I tl 40 mm š přes 3 m z nemodifikovaného asfaltu</t>
  </si>
  <si>
    <t>-1452333458</t>
  </si>
  <si>
    <t>18</t>
  </si>
  <si>
    <t>577155122</t>
  </si>
  <si>
    <t>Asfaltový beton vrstva ložní ACL 16 (ABH) tl 60 mm š přes 3 m z nemodifikovaného asfaltu</t>
  </si>
  <si>
    <t>-775658059</t>
  </si>
  <si>
    <t>Trubní vedení</t>
  </si>
  <si>
    <t>899231111</t>
  </si>
  <si>
    <t>Výšková úprava uličního vstupu nebo vpusti do 200 mm zvýšením mříže</t>
  </si>
  <si>
    <t>kus</t>
  </si>
  <si>
    <t>1428606153</t>
  </si>
  <si>
    <t>22</t>
  </si>
  <si>
    <t>899331111</t>
  </si>
  <si>
    <t>Výšková úprava uličního vstupu nebo vpusti do 200 mm zvýšením poklopu</t>
  </si>
  <si>
    <t>-722620821</t>
  </si>
  <si>
    <t>23</t>
  </si>
  <si>
    <t>899431111</t>
  </si>
  <si>
    <t>Výšková úprava uličního vstupu nebo vpusti do 200 mm zvýšením krycího hrnce, šoupěte nebo hydrantu</t>
  </si>
  <si>
    <t>-1646593063</t>
  </si>
  <si>
    <t>Ostatní konstrukce a práce, bourání</t>
  </si>
  <si>
    <t>24</t>
  </si>
  <si>
    <t>916131213</t>
  </si>
  <si>
    <t>Osazení silničního obrubníku betonového stojatého s boční opěrou do lože z betonu prostého</t>
  </si>
  <si>
    <t>-1731516805</t>
  </si>
  <si>
    <t>"Strana P - obruby komunikace /Chodník  (tráva)" 97</t>
  </si>
  <si>
    <t>25</t>
  </si>
  <si>
    <t>M</t>
  </si>
  <si>
    <t>59217031</t>
  </si>
  <si>
    <t>obrubník betonový silniční 1000x150x250mm</t>
  </si>
  <si>
    <t>342338979</t>
  </si>
  <si>
    <t>"strana P" 97-3-2</t>
  </si>
  <si>
    <t>"strana L " 109*0,1</t>
  </si>
  <si>
    <t>102,9*1,035 'Přepočtené koeficientem množství</t>
  </si>
  <si>
    <t>26</t>
  </si>
  <si>
    <t>59217029</t>
  </si>
  <si>
    <t>obrubník betonový silniční nájezdový 1000x150x150mm</t>
  </si>
  <si>
    <t>-820337366</t>
  </si>
  <si>
    <t>3*1,03</t>
  </si>
  <si>
    <t>42</t>
  </si>
  <si>
    <t>59217030</t>
  </si>
  <si>
    <t>obrubník betonový silniční přechodový 1000x150x150-250mm</t>
  </si>
  <si>
    <t>1785062782</t>
  </si>
  <si>
    <t>27</t>
  </si>
  <si>
    <t>916991121</t>
  </si>
  <si>
    <t>Lože pod obrubníky, krajníky nebo obruby z dlažebních kostek z betonu prostého</t>
  </si>
  <si>
    <t>-413915256</t>
  </si>
  <si>
    <t>"zesílené lože obrub"  107,9*0,25*0,2</t>
  </si>
  <si>
    <t>28</t>
  </si>
  <si>
    <t>919112212</t>
  </si>
  <si>
    <t>Řezání spár pro vytvoření komůrky š 10 mm hl 20 mm pro těsnící zálivku v živičném krytu</t>
  </si>
  <si>
    <t>-586084273</t>
  </si>
  <si>
    <t xml:space="preserve">" napojení na stávající povrchy" </t>
  </si>
  <si>
    <t>"ZU + KU"  13,5+20</t>
  </si>
  <si>
    <t>"chodník za obrubou + 15%" 109*0,1*1,15</t>
  </si>
  <si>
    <t>29</t>
  </si>
  <si>
    <t>919122111</t>
  </si>
  <si>
    <t>Těsnění spár zálivkou za tepla pro komůrky š 10 mm hl 20 mm s těsnicím profilem</t>
  </si>
  <si>
    <t>1479730682</t>
  </si>
  <si>
    <t>30</t>
  </si>
  <si>
    <t>919735111</t>
  </si>
  <si>
    <t>Řezání stávajícího živičného krytu hl do 50 mm</t>
  </si>
  <si>
    <t>1452386540</t>
  </si>
  <si>
    <t>31</t>
  </si>
  <si>
    <t>919794441</t>
  </si>
  <si>
    <t>Úprava ploch kolem hydrantů, šoupat, poklopů a mříží nebo sloupů v živičných krytech pl do 2 m2</t>
  </si>
  <si>
    <t>2026512097</t>
  </si>
  <si>
    <t>2+8+1</t>
  </si>
  <si>
    <t>997</t>
  </si>
  <si>
    <t>Přesun sutě</t>
  </si>
  <si>
    <t>32</t>
  </si>
  <si>
    <t>997221551</t>
  </si>
  <si>
    <t>Vodorovná doprava suti ze sypkých materiálů do 1 km</t>
  </si>
  <si>
    <t>t</t>
  </si>
  <si>
    <t>346900923</t>
  </si>
  <si>
    <t>33</t>
  </si>
  <si>
    <t>997221559</t>
  </si>
  <si>
    <t>Příplatek ZKD 1 km u vodorovné dopravy suti ze sypkých materiálů</t>
  </si>
  <si>
    <t>-733408682</t>
  </si>
  <si>
    <t>"AC vyfrézovaná - 15km" 136,768*14</t>
  </si>
  <si>
    <t>"Ostatní sut na skládku do 18km" (213,569-136,768)*17</t>
  </si>
  <si>
    <t>35</t>
  </si>
  <si>
    <t>997221873</t>
  </si>
  <si>
    <t>Poplatek za uložení stavebního odpadu na recyklační skládce (skládkovné) zeminy a kamení zatříděného do Katalogu odpadů pod kódem 17 05 04</t>
  </si>
  <si>
    <t>-1216167995</t>
  </si>
  <si>
    <t>"sut kamení + beton" 213,569-(136,768+14,564)</t>
  </si>
  <si>
    <t>"bourané lože krajníků"  8,093*2,5</t>
  </si>
  <si>
    <t>36</t>
  </si>
  <si>
    <t>997221875</t>
  </si>
  <si>
    <t>Poplatek za uložení stavebního odpadu na recyklační skládce (skládkovné) asfaltového bez obsahu dehtu zatříděného do Katalogu odpadů pod kódem 17 03 02</t>
  </si>
  <si>
    <t>-870909316</t>
  </si>
  <si>
    <t>"vybourané kry"  14,564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</si>
  <si>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</si>
  <si>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</si>
  <si>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</si>
  <si>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</si>
  <si>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</si>
  <si>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1245893267</t>
  </si>
  <si>
    <t>VRN</t>
  </si>
  <si>
    <t>Vedlejší rozpočtové náklady</t>
  </si>
  <si>
    <t>43</t>
  </si>
  <si>
    <t>030001000</t>
  </si>
  <si>
    <t>Zařízení staveniště</t>
  </si>
  <si>
    <t>kpl</t>
  </si>
  <si>
    <t>1024</t>
  </si>
  <si>
    <t>-725758874</t>
  </si>
  <si>
    <t>44</t>
  </si>
  <si>
    <t>043002000</t>
  </si>
  <si>
    <t>Zkoušky a ostatní měření - kontrola vedení inženýrských sítí</t>
  </si>
  <si>
    <t>957265763</t>
  </si>
  <si>
    <t>45</t>
  </si>
  <si>
    <t>070001000</t>
  </si>
  <si>
    <t>DIO - není součástí zadání zajistí investor</t>
  </si>
  <si>
    <t>-434062088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</si>
</sst>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2"/>
      <c r="AQ5" s="22"/>
      <c r="AR5" s="20"/>
      <c r="BE5" s="245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2"/>
      <c r="AQ6" s="22"/>
      <c r="AR6" s="20"/>
      <c r="BE6" s="24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6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6"/>
      <c r="BS10" s="17" t="s">
        <v>6</v>
      </c>
    </row>
    <row r="11" spans="1:74" s="1" customFormat="1" ht="18.45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6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6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6"/>
      <c r="BS13" s="17" t="s">
        <v>6</v>
      </c>
    </row>
    <row r="14" spans="1:74" ht="13.2">
      <c r="B14" s="21"/>
      <c r="C14" s="22"/>
      <c r="D14" s="22"/>
      <c r="E14" s="251" t="s">
        <v>28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6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6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6"/>
      <c r="BS16" s="17" t="s">
        <v>4</v>
      </c>
    </row>
    <row r="17" spans="1:71" s="1" customFormat="1" ht="18.45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6"/>
      <c r="BS17" s="17" t="s">
        <v>30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6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6"/>
      <c r="BS19" s="17" t="s">
        <v>6</v>
      </c>
    </row>
    <row r="20" spans="1:71" s="1" customFormat="1" ht="18.45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6"/>
      <c r="BS20" s="17" t="s">
        <v>30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6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6"/>
    </row>
    <row r="23" spans="1:71" s="1" customFormat="1" ht="16.5" customHeight="1">
      <c r="B23" s="21"/>
      <c r="C23" s="22"/>
      <c r="D23" s="22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2"/>
      <c r="AP23" s="22"/>
      <c r="AQ23" s="22"/>
      <c r="AR23" s="20"/>
      <c r="BE23" s="246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6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6"/>
    </row>
    <row r="26" spans="1:71" s="2" customFormat="1" ht="25.95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4">
        <f>ROUND(AG94,2)</f>
        <v>0</v>
      </c>
      <c r="AL26" s="255"/>
      <c r="AM26" s="255"/>
      <c r="AN26" s="255"/>
      <c r="AO26" s="255"/>
      <c r="AP26" s="36"/>
      <c r="AQ26" s="36"/>
      <c r="AR26" s="39"/>
      <c r="BE26" s="246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6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6" t="s">
        <v>34</v>
      </c>
      <c r="M28" s="256"/>
      <c r="N28" s="256"/>
      <c r="O28" s="256"/>
      <c r="P28" s="256"/>
      <c r="Q28" s="36"/>
      <c r="R28" s="36"/>
      <c r="S28" s="36"/>
      <c r="T28" s="36"/>
      <c r="U28" s="36"/>
      <c r="V28" s="36"/>
      <c r="W28" s="256" t="s">
        <v>35</v>
      </c>
      <c r="X28" s="256"/>
      <c r="Y28" s="256"/>
      <c r="Z28" s="256"/>
      <c r="AA28" s="256"/>
      <c r="AB28" s="256"/>
      <c r="AC28" s="256"/>
      <c r="AD28" s="256"/>
      <c r="AE28" s="256"/>
      <c r="AF28" s="36"/>
      <c r="AG28" s="36"/>
      <c r="AH28" s="36"/>
      <c r="AI28" s="36"/>
      <c r="AJ28" s="36"/>
      <c r="AK28" s="256" t="s">
        <v>36</v>
      </c>
      <c r="AL28" s="256"/>
      <c r="AM28" s="256"/>
      <c r="AN28" s="256"/>
      <c r="AO28" s="256"/>
      <c r="AP28" s="36"/>
      <c r="AQ28" s="36"/>
      <c r="AR28" s="39"/>
      <c r="BE28" s="246"/>
    </row>
    <row r="29" spans="1:71" s="3" customFormat="1" ht="14.4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>
        <f>ROUND(AV94, 2)</f>
        <v>0</v>
      </c>
      <c r="AL29" s="258"/>
      <c r="AM29" s="258"/>
      <c r="AN29" s="258"/>
      <c r="AO29" s="258"/>
      <c r="AP29" s="41"/>
      <c r="AQ29" s="41"/>
      <c r="AR29" s="42"/>
      <c r="BE29" s="247"/>
    </row>
    <row r="30" spans="1:71" s="3" customFormat="1" ht="14.4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59">
        <v>0.15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>
        <f>ROUND(AW94, 2)</f>
        <v>0</v>
      </c>
      <c r="AL30" s="258"/>
      <c r="AM30" s="258"/>
      <c r="AN30" s="258"/>
      <c r="AO30" s="258"/>
      <c r="AP30" s="41"/>
      <c r="AQ30" s="41"/>
      <c r="AR30" s="42"/>
      <c r="BE30" s="247"/>
    </row>
    <row r="31" spans="1:71" s="3" customFormat="1" ht="14.4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47"/>
    </row>
    <row r="32" spans="1:71" s="3" customFormat="1" ht="14.4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59">
        <v>0.15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47"/>
    </row>
    <row r="33" spans="1:57" s="3" customFormat="1" ht="14.4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47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6"/>
    </row>
    <row r="35" spans="1:57" s="2" customFormat="1" ht="25.95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0" t="s">
        <v>45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2">
        <f>SUM(AK26:AK33)</f>
        <v>0</v>
      </c>
      <c r="AL35" s="261"/>
      <c r="AM35" s="261"/>
      <c r="AN35" s="261"/>
      <c r="AO35" s="26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N18706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4" t="str">
        <f>K6</f>
        <v>Benešov, ul. Karoliny Světlé, úsek  Nerudova - K Tužince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6" t="str">
        <f>IF(AN8= "","",AN8)</f>
        <v>27. 2. 2023</v>
      </c>
      <c r="AN87" s="266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7" t="str">
        <f>IF(E17="","",E17)</f>
        <v xml:space="preserve"> </v>
      </c>
      <c r="AN89" s="268"/>
      <c r="AO89" s="268"/>
      <c r="AP89" s="268"/>
      <c r="AQ89" s="36"/>
      <c r="AR89" s="39"/>
      <c r="AS89" s="269" t="s">
        <v>53</v>
      </c>
      <c r="AT89" s="27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15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7" t="str">
        <f>IF(E20="","",E20)</f>
        <v xml:space="preserve"> </v>
      </c>
      <c r="AN90" s="268"/>
      <c r="AO90" s="268"/>
      <c r="AP90" s="268"/>
      <c r="AQ90" s="36"/>
      <c r="AR90" s="39"/>
      <c r="AS90" s="271"/>
      <c r="AT90" s="27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3"/>
      <c r="AT91" s="27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5" t="s">
        <v>54</v>
      </c>
      <c r="D92" s="276"/>
      <c r="E92" s="276"/>
      <c r="F92" s="276"/>
      <c r="G92" s="276"/>
      <c r="H92" s="73"/>
      <c r="I92" s="277" t="s">
        <v>55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56</v>
      </c>
      <c r="AH92" s="276"/>
      <c r="AI92" s="276"/>
      <c r="AJ92" s="276"/>
      <c r="AK92" s="276"/>
      <c r="AL92" s="276"/>
      <c r="AM92" s="276"/>
      <c r="AN92" s="277" t="s">
        <v>57</v>
      </c>
      <c r="AO92" s="276"/>
      <c r="AP92" s="279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0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>
        <f>ROUND(AG95,2)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0" s="7" customFormat="1" ht="24.75" customHeight="1">
      <c r="A95" s="92" t="s">
        <v>76</v>
      </c>
      <c r="B95" s="93"/>
      <c r="C95" s="94"/>
      <c r="D95" s="282" t="s">
        <v>14</v>
      </c>
      <c r="E95" s="282"/>
      <c r="F95" s="282"/>
      <c r="G95" s="282"/>
      <c r="H95" s="282"/>
      <c r="I95" s="95"/>
      <c r="J95" s="282" t="s">
        <v>17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'N18706 - Benešov, ul. Kar...'!J28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6" t="s">
        <v>77</v>
      </c>
      <c r="AR95" s="97"/>
      <c r="AS95" s="98">
        <v>0</v>
      </c>
      <c r="AT95" s="99">
        <f>ROUND(SUM(AV95:AW95),2)</f>
        <v>0</v>
      </c>
      <c r="AU95" s="100">
        <f>'N18706 - Benešov, ul. Kar...'!P120</f>
        <v>0</v>
      </c>
      <c r="AV95" s="99">
        <f>'N18706 - Benešov, ul. Kar...'!J31</f>
        <v>0</v>
      </c>
      <c r="AW95" s="99">
        <f>'N18706 - Benešov, ul. Kar...'!J32</f>
        <v>0</v>
      </c>
      <c r="AX95" s="99">
        <f>'N18706 - Benešov, ul. Kar...'!J33</f>
        <v>0</v>
      </c>
      <c r="AY95" s="99">
        <f>'N18706 - Benešov, ul. Kar...'!J34</f>
        <v>0</v>
      </c>
      <c r="AZ95" s="99">
        <f>'N18706 - Benešov, ul. Kar...'!F31</f>
        <v>0</v>
      </c>
      <c r="BA95" s="99">
        <f>'N18706 - Benešov, ul. Kar...'!F32</f>
        <v>0</v>
      </c>
      <c r="BB95" s="99">
        <f>'N18706 - Benešov, ul. Kar...'!F33</f>
        <v>0</v>
      </c>
      <c r="BC95" s="99">
        <f>'N18706 - Benešov, ul. Kar...'!F34</f>
        <v>0</v>
      </c>
      <c r="BD95" s="101">
        <f>'N18706 - Benešov, ul. Kar...'!F35</f>
        <v>0</v>
      </c>
      <c r="BT95" s="102" t="s">
        <v>78</v>
      </c>
      <c r="BU95" s="102" t="s">
        <v>79</v>
      </c>
      <c r="BV95" s="102" t="s">
        <v>74</v>
      </c>
      <c r="BW95" s="102" t="s">
        <v>5</v>
      </c>
      <c r="BX95" s="102" t="s">
        <v>75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gQLkzoiqG/EGq08E20DxM89pWbQswQqsHpVUBHKGPwGTUnuZat6FGa5Ch4BtQE3A9fSrqnAO9cRwEB0fA3Hfwg==" saltValue="wdd2iXRi01rAQpXj42QkxKN4sSQJTQFfOqNuWhbfPPty/h/tJBcZU2aQ8N30RrRGnWjuaeHIOvEXN4Blfin8f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06 - Benešov, ul. Ka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7" t="s">
        <v>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80</v>
      </c>
    </row>
    <row r="4" spans="1:46" s="1" customFormat="1" ht="24.9" customHeight="1">
      <c r="B4" s="20"/>
      <c r="D4" s="105" t="s">
        <v>81</v>
      </c>
      <c r="L4" s="20"/>
      <c r="M4" s="106" t="s">
        <v>10</v>
      </c>
      <c r="AT4" s="17" t="s">
        <v>4</v>
      </c>
    </row>
    <row r="5" spans="1:46" s="1" customFormat="1" ht="6.9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6" t="s">
        <v>17</v>
      </c>
      <c r="F7" s="287"/>
      <c r="G7" s="287"/>
      <c r="H7" s="287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0.199999999999999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27. 2. 2023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8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tr">
        <f>IF('Rekapitulace stavby'!AN10="","",'Rekapitulace stavby'!AN10)</f>
        <v/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tr">
        <f>IF('Rekapitulace stavby'!E11="","",'Rekapitulace stavby'!E11)</f>
        <v xml:space="preserve"> </v>
      </c>
      <c r="F13" s="34"/>
      <c r="G13" s="34"/>
      <c r="H13" s="34"/>
      <c r="I13" s="107" t="s">
        <v>26</v>
      </c>
      <c r="J13" s="108" t="str">
        <f>IF('Rekapitulace stavby'!AN11="","",'Rekapitulace stavby'!AN11)</f>
        <v/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27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8" t="str">
        <f>'Rekapitulace stavby'!E14</f>
        <v>Vyplň údaj</v>
      </c>
      <c r="F16" s="289"/>
      <c r="G16" s="289"/>
      <c r="H16" s="289"/>
      <c r="I16" s="107" t="s">
        <v>26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29</v>
      </c>
      <c r="E18" s="34"/>
      <c r="F18" s="34"/>
      <c r="G18" s="34"/>
      <c r="H18" s="34"/>
      <c r="I18" s="107" t="s">
        <v>25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26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31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26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32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0" t="s">
        <v>1</v>
      </c>
      <c r="F25" s="290"/>
      <c r="G25" s="290"/>
      <c r="H25" s="29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33</v>
      </c>
      <c r="E28" s="34"/>
      <c r="F28" s="34"/>
      <c r="G28" s="34"/>
      <c r="H28" s="34"/>
      <c r="I28" s="34"/>
      <c r="J28" s="115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9"/>
      <c r="C30" s="34"/>
      <c r="D30" s="34"/>
      <c r="E30" s="34"/>
      <c r="F30" s="116" t="s">
        <v>35</v>
      </c>
      <c r="G30" s="34"/>
      <c r="H30" s="34"/>
      <c r="I30" s="116" t="s">
        <v>34</v>
      </c>
      <c r="J30" s="116" t="s">
        <v>36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9"/>
      <c r="C31" s="34"/>
      <c r="D31" s="117" t="s">
        <v>37</v>
      </c>
      <c r="E31" s="107" t="s">
        <v>38</v>
      </c>
      <c r="F31" s="118">
        <f>ROUND((SUM(BE120:BE213)),  2)</f>
        <v>0</v>
      </c>
      <c r="G31" s="34"/>
      <c r="H31" s="34"/>
      <c r="I31" s="119">
        <v>0.21</v>
      </c>
      <c r="J31" s="118">
        <f>ROUND(((SUM(BE120:BE213))*I31),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107" t="s">
        <v>39</v>
      </c>
      <c r="F32" s="118">
        <f>ROUND((SUM(BF120:BF213)),  2)</f>
        <v>0</v>
      </c>
      <c r="G32" s="34"/>
      <c r="H32" s="34"/>
      <c r="I32" s="119">
        <v>0.15</v>
      </c>
      <c r="J32" s="118">
        <f>ROUND(((SUM(BF120:BF213))*I32),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34"/>
      <c r="E33" s="107" t="s">
        <v>40</v>
      </c>
      <c r="F33" s="118">
        <f>ROUND((SUM(BG120:BG213)),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7" t="s">
        <v>41</v>
      </c>
      <c r="F34" s="118">
        <f>ROUND((SUM(BH120:BH213)),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42</v>
      </c>
      <c r="F35" s="118">
        <f>ROUND((SUM(BI120:BI213)),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43</v>
      </c>
      <c r="E37" s="122"/>
      <c r="F37" s="122"/>
      <c r="G37" s="123" t="s">
        <v>44</v>
      </c>
      <c r="H37" s="124" t="s">
        <v>45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27" t="s">
        <v>50</v>
      </c>
      <c r="E65" s="133"/>
      <c r="F65" s="133"/>
      <c r="G65" s="127" t="s">
        <v>51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hidden="1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hidden="1" customHeight="1">
      <c r="A82" s="34"/>
      <c r="B82" s="35"/>
      <c r="C82" s="23" t="s">
        <v>82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264" t="str">
        <f>E7</f>
        <v>Benešov, ul. Karoliny Světlé, úsek  Nerudova - K Tužince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hidden="1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hidden="1" customHeight="1">
      <c r="A87" s="34"/>
      <c r="B87" s="35"/>
      <c r="C87" s="29" t="s">
        <v>20</v>
      </c>
      <c r="D87" s="36"/>
      <c r="E87" s="36"/>
      <c r="F87" s="27" t="str">
        <f>F10</f>
        <v xml:space="preserve"> </v>
      </c>
      <c r="G87" s="36"/>
      <c r="H87" s="36"/>
      <c r="I87" s="29" t="s">
        <v>22</v>
      </c>
      <c r="J87" s="66" t="str">
        <f>IF(J10="","",J10)</f>
        <v>27. 2. 2023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15" hidden="1" customHeight="1">
      <c r="A89" s="34"/>
      <c r="B89" s="35"/>
      <c r="C89" s="29" t="s">
        <v>24</v>
      </c>
      <c r="D89" s="36"/>
      <c r="E89" s="36"/>
      <c r="F89" s="27" t="str">
        <f>E13</f>
        <v xml:space="preserve"> </v>
      </c>
      <c r="G89" s="36"/>
      <c r="H89" s="36"/>
      <c r="I89" s="29" t="s">
        <v>29</v>
      </c>
      <c r="J89" s="32" t="str">
        <f>E19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15" hidden="1" customHeight="1">
      <c r="A90" s="34"/>
      <c r="B90" s="35"/>
      <c r="C90" s="29" t="s">
        <v>27</v>
      </c>
      <c r="D90" s="36"/>
      <c r="E90" s="36"/>
      <c r="F90" s="27" t="str">
        <f>IF(E16="","",E16)</f>
        <v>Vyplň údaj</v>
      </c>
      <c r="G90" s="36"/>
      <c r="H90" s="36"/>
      <c r="I90" s="29" t="s">
        <v>31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hidden="1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hidden="1" customHeight="1">
      <c r="A92" s="34"/>
      <c r="B92" s="35"/>
      <c r="C92" s="138" t="s">
        <v>83</v>
      </c>
      <c r="D92" s="139"/>
      <c r="E92" s="139"/>
      <c r="F92" s="139"/>
      <c r="G92" s="139"/>
      <c r="H92" s="139"/>
      <c r="I92" s="139"/>
      <c r="J92" s="140" t="s">
        <v>84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8" hidden="1" customHeight="1">
      <c r="A94" s="34"/>
      <c r="B94" s="35"/>
      <c r="C94" s="141" t="s">
        <v>85</v>
      </c>
      <c r="D94" s="36"/>
      <c r="E94" s="36"/>
      <c r="F94" s="36"/>
      <c r="G94" s="36"/>
      <c r="H94" s="36"/>
      <c r="I94" s="36"/>
      <c r="J94" s="84">
        <f>J120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86</v>
      </c>
    </row>
    <row r="95" spans="1:47" s="9" customFormat="1" ht="24.9" hidden="1" customHeight="1">
      <c r="B95" s="142"/>
      <c r="C95" s="143"/>
      <c r="D95" s="144" t="s">
        <v>87</v>
      </c>
      <c r="E95" s="145"/>
      <c r="F95" s="145"/>
      <c r="G95" s="145"/>
      <c r="H95" s="145"/>
      <c r="I95" s="145"/>
      <c r="J95" s="146">
        <f>J121</f>
        <v>0</v>
      </c>
      <c r="K95" s="143"/>
      <c r="L95" s="147"/>
    </row>
    <row r="96" spans="1:47" s="10" customFormat="1" ht="19.95" hidden="1" customHeight="1">
      <c r="B96" s="148"/>
      <c r="C96" s="149"/>
      <c r="D96" s="150" t="s">
        <v>88</v>
      </c>
      <c r="E96" s="151"/>
      <c r="F96" s="151"/>
      <c r="G96" s="151"/>
      <c r="H96" s="151"/>
      <c r="I96" s="151"/>
      <c r="J96" s="152">
        <f>J122</f>
        <v>0</v>
      </c>
      <c r="K96" s="149"/>
      <c r="L96" s="153"/>
    </row>
    <row r="97" spans="1:31" s="10" customFormat="1" ht="19.95" hidden="1" customHeight="1">
      <c r="B97" s="148"/>
      <c r="C97" s="149"/>
      <c r="D97" s="150" t="s">
        <v>89</v>
      </c>
      <c r="E97" s="151"/>
      <c r="F97" s="151"/>
      <c r="G97" s="151"/>
      <c r="H97" s="151"/>
      <c r="I97" s="151"/>
      <c r="J97" s="152">
        <f>J151</f>
        <v>0</v>
      </c>
      <c r="K97" s="149"/>
      <c r="L97" s="153"/>
    </row>
    <row r="98" spans="1:31" s="10" customFormat="1" ht="19.95" hidden="1" customHeight="1">
      <c r="B98" s="148"/>
      <c r="C98" s="149"/>
      <c r="D98" s="150" t="s">
        <v>90</v>
      </c>
      <c r="E98" s="151"/>
      <c r="F98" s="151"/>
      <c r="G98" s="151"/>
      <c r="H98" s="151"/>
      <c r="I98" s="151"/>
      <c r="J98" s="152">
        <f>J168</f>
        <v>0</v>
      </c>
      <c r="K98" s="149"/>
      <c r="L98" s="153"/>
    </row>
    <row r="99" spans="1:31" s="10" customFormat="1" ht="19.95" hidden="1" customHeight="1">
      <c r="B99" s="148"/>
      <c r="C99" s="149"/>
      <c r="D99" s="150" t="s">
        <v>91</v>
      </c>
      <c r="E99" s="151"/>
      <c r="F99" s="151"/>
      <c r="G99" s="151"/>
      <c r="H99" s="151"/>
      <c r="I99" s="151"/>
      <c r="J99" s="152">
        <f>J172</f>
        <v>0</v>
      </c>
      <c r="K99" s="149"/>
      <c r="L99" s="153"/>
    </row>
    <row r="100" spans="1:31" s="10" customFormat="1" ht="19.95" hidden="1" customHeight="1">
      <c r="B100" s="148"/>
      <c r="C100" s="149"/>
      <c r="D100" s="150" t="s">
        <v>92</v>
      </c>
      <c r="E100" s="151"/>
      <c r="F100" s="151"/>
      <c r="G100" s="151"/>
      <c r="H100" s="151"/>
      <c r="I100" s="151"/>
      <c r="J100" s="152">
        <f>J196</f>
        <v>0</v>
      </c>
      <c r="K100" s="149"/>
      <c r="L100" s="153"/>
    </row>
    <row r="101" spans="1:31" s="10" customFormat="1" ht="19.95" hidden="1" customHeight="1">
      <c r="B101" s="148"/>
      <c r="C101" s="149"/>
      <c r="D101" s="150" t="s">
        <v>93</v>
      </c>
      <c r="E101" s="151"/>
      <c r="F101" s="151"/>
      <c r="G101" s="151"/>
      <c r="H101" s="151"/>
      <c r="I101" s="151"/>
      <c r="J101" s="152">
        <f>J208</f>
        <v>0</v>
      </c>
      <c r="K101" s="149"/>
      <c r="L101" s="153"/>
    </row>
    <row r="102" spans="1:31" s="9" customFormat="1" ht="24.9" hidden="1" customHeight="1">
      <c r="B102" s="142"/>
      <c r="C102" s="143"/>
      <c r="D102" s="144" t="s">
        <v>94</v>
      </c>
      <c r="E102" s="145"/>
      <c r="F102" s="145"/>
      <c r="G102" s="145"/>
      <c r="H102" s="145"/>
      <c r="I102" s="145"/>
      <c r="J102" s="146">
        <f>J210</f>
        <v>0</v>
      </c>
      <c r="K102" s="143"/>
      <c r="L102" s="147"/>
    </row>
    <row r="103" spans="1:31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" customHeight="1">
      <c r="A109" s="34"/>
      <c r="B109" s="35"/>
      <c r="C109" s="23" t="s">
        <v>95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4" t="str">
        <f>E7</f>
        <v>Benešov, ul. Karoliny Světlé, úsek  Nerudova - K Tužince</v>
      </c>
      <c r="F112" s="291"/>
      <c r="G112" s="291"/>
      <c r="H112" s="29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F10</f>
        <v xml:space="preserve"> </v>
      </c>
      <c r="G114" s="36"/>
      <c r="H114" s="36"/>
      <c r="I114" s="29" t="s">
        <v>22</v>
      </c>
      <c r="J114" s="66" t="str">
        <f>IF(J10="","",J10)</f>
        <v>27. 2. 2023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24</v>
      </c>
      <c r="D116" s="36"/>
      <c r="E116" s="36"/>
      <c r="F116" s="27" t="str">
        <f>E13</f>
        <v xml:space="preserve"> </v>
      </c>
      <c r="G116" s="36"/>
      <c r="H116" s="36"/>
      <c r="I116" s="29" t="s">
        <v>29</v>
      </c>
      <c r="J116" s="32" t="str">
        <f>E19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27</v>
      </c>
      <c r="D117" s="36"/>
      <c r="E117" s="36"/>
      <c r="F117" s="27" t="str">
        <f>IF(E16="","",E16)</f>
        <v>Vyplň údaj</v>
      </c>
      <c r="G117" s="36"/>
      <c r="H117" s="36"/>
      <c r="I117" s="29" t="s">
        <v>31</v>
      </c>
      <c r="J117" s="32" t="str">
        <f>E22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4"/>
      <c r="B119" s="155"/>
      <c r="C119" s="156" t="s">
        <v>96</v>
      </c>
      <c r="D119" s="157" t="s">
        <v>58</v>
      </c>
      <c r="E119" s="157" t="s">
        <v>54</v>
      </c>
      <c r="F119" s="157" t="s">
        <v>55</v>
      </c>
      <c r="G119" s="157" t="s">
        <v>97</v>
      </c>
      <c r="H119" s="157" t="s">
        <v>98</v>
      </c>
      <c r="I119" s="157" t="s">
        <v>99</v>
      </c>
      <c r="J119" s="158" t="s">
        <v>84</v>
      </c>
      <c r="K119" s="159" t="s">
        <v>100</v>
      </c>
      <c r="L119" s="160"/>
      <c r="M119" s="75" t="s">
        <v>1</v>
      </c>
      <c r="N119" s="76" t="s">
        <v>37</v>
      </c>
      <c r="O119" s="76" t="s">
        <v>101</v>
      </c>
      <c r="P119" s="76" t="s">
        <v>102</v>
      </c>
      <c r="Q119" s="76" t="s">
        <v>103</v>
      </c>
      <c r="R119" s="76" t="s">
        <v>104</v>
      </c>
      <c r="S119" s="76" t="s">
        <v>105</v>
      </c>
      <c r="T119" s="77" t="s">
        <v>106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8" customHeight="1">
      <c r="A120" s="34"/>
      <c r="B120" s="35"/>
      <c r="C120" s="82" t="s">
        <v>107</v>
      </c>
      <c r="D120" s="36"/>
      <c r="E120" s="36"/>
      <c r="F120" s="36"/>
      <c r="G120" s="36"/>
      <c r="H120" s="36"/>
      <c r="I120" s="36"/>
      <c r="J120" s="161">
        <f>BK120</f>
        <v>0</v>
      </c>
      <c r="K120" s="36"/>
      <c r="L120" s="39"/>
      <c r="M120" s="78"/>
      <c r="N120" s="162"/>
      <c r="O120" s="79"/>
      <c r="P120" s="163">
        <f>P121+P210</f>
        <v>0</v>
      </c>
      <c r="Q120" s="79"/>
      <c r="R120" s="163">
        <f>R121+R210</f>
        <v>107.52519105</v>
      </c>
      <c r="S120" s="79"/>
      <c r="T120" s="164">
        <f>T121+T210</f>
        <v>213.56899999999999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86</v>
      </c>
      <c r="BK120" s="165">
        <f>BK121+BK210</f>
        <v>0</v>
      </c>
    </row>
    <row r="121" spans="1:65" s="12" customFormat="1" ht="25.95" customHeight="1">
      <c r="B121" s="166"/>
      <c r="C121" s="167"/>
      <c r="D121" s="168" t="s">
        <v>72</v>
      </c>
      <c r="E121" s="169" t="s">
        <v>108</v>
      </c>
      <c r="F121" s="169" t="s">
        <v>109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P122+P151+P168+P172+P196+P208</f>
        <v>0</v>
      </c>
      <c r="Q121" s="174"/>
      <c r="R121" s="175">
        <f>R122+R151+R168+R172+R196+R208</f>
        <v>107.52519105</v>
      </c>
      <c r="S121" s="174"/>
      <c r="T121" s="176">
        <f>T122+T151+T168+T172+T196+T208</f>
        <v>213.56899999999999</v>
      </c>
      <c r="AR121" s="177" t="s">
        <v>78</v>
      </c>
      <c r="AT121" s="178" t="s">
        <v>72</v>
      </c>
      <c r="AU121" s="178" t="s">
        <v>73</v>
      </c>
      <c r="AY121" s="177" t="s">
        <v>110</v>
      </c>
      <c r="BK121" s="179">
        <f>BK122+BK151+BK168+BK172+BK196+BK208</f>
        <v>0</v>
      </c>
    </row>
    <row r="122" spans="1:65" s="12" customFormat="1" ht="22.8" customHeight="1">
      <c r="B122" s="166"/>
      <c r="C122" s="167"/>
      <c r="D122" s="168" t="s">
        <v>72</v>
      </c>
      <c r="E122" s="180" t="s">
        <v>78</v>
      </c>
      <c r="F122" s="180" t="s">
        <v>111</v>
      </c>
      <c r="G122" s="167"/>
      <c r="H122" s="167"/>
      <c r="I122" s="170"/>
      <c r="J122" s="181">
        <f>BK122</f>
        <v>0</v>
      </c>
      <c r="K122" s="167"/>
      <c r="L122" s="172"/>
      <c r="M122" s="173"/>
      <c r="N122" s="174"/>
      <c r="O122" s="174"/>
      <c r="P122" s="175">
        <f>SUM(P123:P150)</f>
        <v>0</v>
      </c>
      <c r="Q122" s="174"/>
      <c r="R122" s="175">
        <f>SUM(R123:R150)</f>
        <v>6.94525E-2</v>
      </c>
      <c r="S122" s="174"/>
      <c r="T122" s="176">
        <f>SUM(T123:T150)</f>
        <v>213.56899999999999</v>
      </c>
      <c r="AR122" s="177" t="s">
        <v>78</v>
      </c>
      <c r="AT122" s="178" t="s">
        <v>72</v>
      </c>
      <c r="AU122" s="178" t="s">
        <v>78</v>
      </c>
      <c r="AY122" s="177" t="s">
        <v>110</v>
      </c>
      <c r="BK122" s="179">
        <f>SUM(BK123:BK150)</f>
        <v>0</v>
      </c>
    </row>
    <row r="123" spans="1:65" s="2" customFormat="1" ht="16.5" customHeight="1">
      <c r="A123" s="34"/>
      <c r="B123" s="35"/>
      <c r="C123" s="182" t="s">
        <v>78</v>
      </c>
      <c r="D123" s="182" t="s">
        <v>112</v>
      </c>
      <c r="E123" s="183" t="s">
        <v>113</v>
      </c>
      <c r="F123" s="184" t="s">
        <v>114</v>
      </c>
      <c r="G123" s="185" t="s">
        <v>115</v>
      </c>
      <c r="H123" s="186">
        <v>66.2</v>
      </c>
      <c r="I123" s="187"/>
      <c r="J123" s="188">
        <f>ROUND(I123*H123,2)</f>
        <v>0</v>
      </c>
      <c r="K123" s="189"/>
      <c r="L123" s="39"/>
      <c r="M123" s="190" t="s">
        <v>1</v>
      </c>
      <c r="N123" s="191" t="s">
        <v>38</v>
      </c>
      <c r="O123" s="71"/>
      <c r="P123" s="192">
        <f>O123*H123</f>
        <v>0</v>
      </c>
      <c r="Q123" s="192">
        <v>0</v>
      </c>
      <c r="R123" s="192">
        <f>Q123*H123</f>
        <v>0</v>
      </c>
      <c r="S123" s="192">
        <v>0.22</v>
      </c>
      <c r="T123" s="193">
        <f>S123*H123</f>
        <v>14.564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4" t="s">
        <v>116</v>
      </c>
      <c r="AT123" s="194" t="s">
        <v>112</v>
      </c>
      <c r="AU123" s="194" t="s">
        <v>80</v>
      </c>
      <c r="AY123" s="17" t="s">
        <v>110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7" t="s">
        <v>78</v>
      </c>
      <c r="BK123" s="195">
        <f>ROUND(I123*H123,2)</f>
        <v>0</v>
      </c>
      <c r="BL123" s="17" t="s">
        <v>116</v>
      </c>
      <c r="BM123" s="194" t="s">
        <v>117</v>
      </c>
    </row>
    <row r="124" spans="1:65" s="13" customFormat="1" ht="10.199999999999999">
      <c r="B124" s="196"/>
      <c r="C124" s="197"/>
      <c r="D124" s="198" t="s">
        <v>118</v>
      </c>
      <c r="E124" s="199" t="s">
        <v>1</v>
      </c>
      <c r="F124" s="200" t="s">
        <v>119</v>
      </c>
      <c r="G124" s="197"/>
      <c r="H124" s="199" t="s">
        <v>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118</v>
      </c>
      <c r="AU124" s="206" t="s">
        <v>80</v>
      </c>
      <c r="AV124" s="13" t="s">
        <v>78</v>
      </c>
      <c r="AW124" s="13" t="s">
        <v>30</v>
      </c>
      <c r="AX124" s="13" t="s">
        <v>73</v>
      </c>
      <c r="AY124" s="206" t="s">
        <v>110</v>
      </c>
    </row>
    <row r="125" spans="1:65" s="14" customFormat="1" ht="10.199999999999999">
      <c r="B125" s="207"/>
      <c r="C125" s="208"/>
      <c r="D125" s="198" t="s">
        <v>118</v>
      </c>
      <c r="E125" s="209" t="s">
        <v>1</v>
      </c>
      <c r="F125" s="210" t="s">
        <v>120</v>
      </c>
      <c r="G125" s="208"/>
      <c r="H125" s="211">
        <v>33.5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118</v>
      </c>
      <c r="AU125" s="217" t="s">
        <v>80</v>
      </c>
      <c r="AV125" s="14" t="s">
        <v>80</v>
      </c>
      <c r="AW125" s="14" t="s">
        <v>30</v>
      </c>
      <c r="AX125" s="14" t="s">
        <v>73</v>
      </c>
      <c r="AY125" s="217" t="s">
        <v>110</v>
      </c>
    </row>
    <row r="126" spans="1:65" s="14" customFormat="1" ht="10.199999999999999">
      <c r="B126" s="207"/>
      <c r="C126" s="208"/>
      <c r="D126" s="198" t="s">
        <v>118</v>
      </c>
      <c r="E126" s="209" t="s">
        <v>1</v>
      </c>
      <c r="F126" s="210" t="s">
        <v>121</v>
      </c>
      <c r="G126" s="208"/>
      <c r="H126" s="211">
        <v>27.25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118</v>
      </c>
      <c r="AU126" s="217" t="s">
        <v>80</v>
      </c>
      <c r="AV126" s="14" t="s">
        <v>80</v>
      </c>
      <c r="AW126" s="14" t="s">
        <v>30</v>
      </c>
      <c r="AX126" s="14" t="s">
        <v>73</v>
      </c>
      <c r="AY126" s="217" t="s">
        <v>110</v>
      </c>
    </row>
    <row r="127" spans="1:65" s="14" customFormat="1" ht="10.199999999999999">
      <c r="B127" s="207"/>
      <c r="C127" s="208"/>
      <c r="D127" s="198" t="s">
        <v>118</v>
      </c>
      <c r="E127" s="209" t="s">
        <v>1</v>
      </c>
      <c r="F127" s="210" t="s">
        <v>122</v>
      </c>
      <c r="G127" s="208"/>
      <c r="H127" s="211">
        <v>5.45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118</v>
      </c>
      <c r="AU127" s="217" t="s">
        <v>80</v>
      </c>
      <c r="AV127" s="14" t="s">
        <v>80</v>
      </c>
      <c r="AW127" s="14" t="s">
        <v>30</v>
      </c>
      <c r="AX127" s="14" t="s">
        <v>73</v>
      </c>
      <c r="AY127" s="217" t="s">
        <v>110</v>
      </c>
    </row>
    <row r="128" spans="1:65" s="15" customFormat="1" ht="10.199999999999999">
      <c r="B128" s="218"/>
      <c r="C128" s="219"/>
      <c r="D128" s="198" t="s">
        <v>118</v>
      </c>
      <c r="E128" s="220" t="s">
        <v>1</v>
      </c>
      <c r="F128" s="221" t="s">
        <v>123</v>
      </c>
      <c r="G128" s="219"/>
      <c r="H128" s="222">
        <v>66.2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118</v>
      </c>
      <c r="AU128" s="228" t="s">
        <v>80</v>
      </c>
      <c r="AV128" s="15" t="s">
        <v>116</v>
      </c>
      <c r="AW128" s="15" t="s">
        <v>30</v>
      </c>
      <c r="AX128" s="15" t="s">
        <v>78</v>
      </c>
      <c r="AY128" s="228" t="s">
        <v>110</v>
      </c>
    </row>
    <row r="129" spans="1:65" s="2" customFormat="1" ht="24.15" customHeight="1">
      <c r="A129" s="34"/>
      <c r="B129" s="35"/>
      <c r="C129" s="182" t="s">
        <v>116</v>
      </c>
      <c r="D129" s="182" t="s">
        <v>112</v>
      </c>
      <c r="E129" s="183" t="s">
        <v>124</v>
      </c>
      <c r="F129" s="184" t="s">
        <v>125</v>
      </c>
      <c r="G129" s="185" t="s">
        <v>115</v>
      </c>
      <c r="H129" s="186">
        <v>59.5</v>
      </c>
      <c r="I129" s="187"/>
      <c r="J129" s="188">
        <f>ROUND(I129*H129,2)</f>
        <v>0</v>
      </c>
      <c r="K129" s="189"/>
      <c r="L129" s="39"/>
      <c r="M129" s="190" t="s">
        <v>1</v>
      </c>
      <c r="N129" s="191" t="s">
        <v>38</v>
      </c>
      <c r="O129" s="71"/>
      <c r="P129" s="192">
        <f>O129*H129</f>
        <v>0</v>
      </c>
      <c r="Q129" s="192">
        <v>0</v>
      </c>
      <c r="R129" s="192">
        <f>Q129*H129</f>
        <v>0</v>
      </c>
      <c r="S129" s="192">
        <v>0.44</v>
      </c>
      <c r="T129" s="193">
        <f>S129*H129</f>
        <v>26.18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116</v>
      </c>
      <c r="AT129" s="194" t="s">
        <v>112</v>
      </c>
      <c r="AU129" s="194" t="s">
        <v>80</v>
      </c>
      <c r="AY129" s="17" t="s">
        <v>110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78</v>
      </c>
      <c r="BK129" s="195">
        <f>ROUND(I129*H129,2)</f>
        <v>0</v>
      </c>
      <c r="BL129" s="17" t="s">
        <v>116</v>
      </c>
      <c r="BM129" s="194" t="s">
        <v>126</v>
      </c>
    </row>
    <row r="130" spans="1:65" s="14" customFormat="1" ht="10.199999999999999">
      <c r="B130" s="207"/>
      <c r="C130" s="208"/>
      <c r="D130" s="198" t="s">
        <v>118</v>
      </c>
      <c r="E130" s="209" t="s">
        <v>1</v>
      </c>
      <c r="F130" s="210" t="s">
        <v>127</v>
      </c>
      <c r="G130" s="208"/>
      <c r="H130" s="211">
        <v>59.5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118</v>
      </c>
      <c r="AU130" s="217" t="s">
        <v>80</v>
      </c>
      <c r="AV130" s="14" t="s">
        <v>80</v>
      </c>
      <c r="AW130" s="14" t="s">
        <v>30</v>
      </c>
      <c r="AX130" s="14" t="s">
        <v>78</v>
      </c>
      <c r="AY130" s="217" t="s">
        <v>110</v>
      </c>
    </row>
    <row r="131" spans="1:65" s="2" customFormat="1" ht="24.15" customHeight="1">
      <c r="A131" s="34"/>
      <c r="B131" s="35"/>
      <c r="C131" s="182" t="s">
        <v>128</v>
      </c>
      <c r="D131" s="182" t="s">
        <v>112</v>
      </c>
      <c r="E131" s="183" t="s">
        <v>129</v>
      </c>
      <c r="F131" s="184" t="s">
        <v>130</v>
      </c>
      <c r="G131" s="185" t="s">
        <v>115</v>
      </c>
      <c r="H131" s="186">
        <v>22.3</v>
      </c>
      <c r="I131" s="187"/>
      <c r="J131" s="188">
        <f>ROUND(I131*H131,2)</f>
        <v>0</v>
      </c>
      <c r="K131" s="189"/>
      <c r="L131" s="39"/>
      <c r="M131" s="190" t="s">
        <v>1</v>
      </c>
      <c r="N131" s="191" t="s">
        <v>38</v>
      </c>
      <c r="O131" s="71"/>
      <c r="P131" s="192">
        <f>O131*H131</f>
        <v>0</v>
      </c>
      <c r="Q131" s="192">
        <v>0</v>
      </c>
      <c r="R131" s="192">
        <f>Q131*H131</f>
        <v>0</v>
      </c>
      <c r="S131" s="192">
        <v>0.625</v>
      </c>
      <c r="T131" s="193">
        <f>S131*H131</f>
        <v>13.9375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116</v>
      </c>
      <c r="AT131" s="194" t="s">
        <v>112</v>
      </c>
      <c r="AU131" s="194" t="s">
        <v>80</v>
      </c>
      <c r="AY131" s="17" t="s">
        <v>110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78</v>
      </c>
      <c r="BK131" s="195">
        <f>ROUND(I131*H131,2)</f>
        <v>0</v>
      </c>
      <c r="BL131" s="17" t="s">
        <v>116</v>
      </c>
      <c r="BM131" s="194" t="s">
        <v>131</v>
      </c>
    </row>
    <row r="132" spans="1:65" s="14" customFormat="1" ht="10.199999999999999">
      <c r="B132" s="207"/>
      <c r="C132" s="208"/>
      <c r="D132" s="198" t="s">
        <v>118</v>
      </c>
      <c r="E132" s="209" t="s">
        <v>1</v>
      </c>
      <c r="F132" s="210" t="s">
        <v>132</v>
      </c>
      <c r="G132" s="208"/>
      <c r="H132" s="211">
        <v>12.1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118</v>
      </c>
      <c r="AU132" s="217" t="s">
        <v>80</v>
      </c>
      <c r="AV132" s="14" t="s">
        <v>80</v>
      </c>
      <c r="AW132" s="14" t="s">
        <v>30</v>
      </c>
      <c r="AX132" s="14" t="s">
        <v>73</v>
      </c>
      <c r="AY132" s="217" t="s">
        <v>110</v>
      </c>
    </row>
    <row r="133" spans="1:65" s="14" customFormat="1" ht="10.199999999999999">
      <c r="B133" s="207"/>
      <c r="C133" s="208"/>
      <c r="D133" s="198" t="s">
        <v>118</v>
      </c>
      <c r="E133" s="209" t="s">
        <v>1</v>
      </c>
      <c r="F133" s="210" t="s">
        <v>133</v>
      </c>
      <c r="G133" s="208"/>
      <c r="H133" s="211">
        <v>10.199999999999999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118</v>
      </c>
      <c r="AU133" s="217" t="s">
        <v>80</v>
      </c>
      <c r="AV133" s="14" t="s">
        <v>80</v>
      </c>
      <c r="AW133" s="14" t="s">
        <v>30</v>
      </c>
      <c r="AX133" s="14" t="s">
        <v>73</v>
      </c>
      <c r="AY133" s="217" t="s">
        <v>110</v>
      </c>
    </row>
    <row r="134" spans="1:65" s="15" customFormat="1" ht="10.199999999999999">
      <c r="B134" s="218"/>
      <c r="C134" s="219"/>
      <c r="D134" s="198" t="s">
        <v>118</v>
      </c>
      <c r="E134" s="220" t="s">
        <v>1</v>
      </c>
      <c r="F134" s="221" t="s">
        <v>123</v>
      </c>
      <c r="G134" s="219"/>
      <c r="H134" s="222">
        <v>22.299999999999997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118</v>
      </c>
      <c r="AU134" s="228" t="s">
        <v>80</v>
      </c>
      <c r="AV134" s="15" t="s">
        <v>116</v>
      </c>
      <c r="AW134" s="15" t="s">
        <v>30</v>
      </c>
      <c r="AX134" s="15" t="s">
        <v>78</v>
      </c>
      <c r="AY134" s="228" t="s">
        <v>110</v>
      </c>
    </row>
    <row r="135" spans="1:65" s="2" customFormat="1" ht="24.15" customHeight="1">
      <c r="A135" s="34"/>
      <c r="B135" s="35"/>
      <c r="C135" s="182" t="s">
        <v>134</v>
      </c>
      <c r="D135" s="182" t="s">
        <v>112</v>
      </c>
      <c r="E135" s="183" t="s">
        <v>135</v>
      </c>
      <c r="F135" s="184" t="s">
        <v>136</v>
      </c>
      <c r="G135" s="185" t="s">
        <v>115</v>
      </c>
      <c r="H135" s="186">
        <v>534.25</v>
      </c>
      <c r="I135" s="187"/>
      <c r="J135" s="188">
        <f>ROUND(I135*H135,2)</f>
        <v>0</v>
      </c>
      <c r="K135" s="189"/>
      <c r="L135" s="39"/>
      <c r="M135" s="190" t="s">
        <v>1</v>
      </c>
      <c r="N135" s="191" t="s">
        <v>38</v>
      </c>
      <c r="O135" s="71"/>
      <c r="P135" s="192">
        <f>O135*H135</f>
        <v>0</v>
      </c>
      <c r="Q135" s="192">
        <v>1.2999999999999999E-4</v>
      </c>
      <c r="R135" s="192">
        <f>Q135*H135</f>
        <v>6.94525E-2</v>
      </c>
      <c r="S135" s="192">
        <v>0.25600000000000001</v>
      </c>
      <c r="T135" s="193">
        <f>S135*H135</f>
        <v>136.768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4" t="s">
        <v>116</v>
      </c>
      <c r="AT135" s="194" t="s">
        <v>112</v>
      </c>
      <c r="AU135" s="194" t="s">
        <v>80</v>
      </c>
      <c r="AY135" s="17" t="s">
        <v>110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78</v>
      </c>
      <c r="BK135" s="195">
        <f>ROUND(I135*H135,2)</f>
        <v>0</v>
      </c>
      <c r="BL135" s="17" t="s">
        <v>116</v>
      </c>
      <c r="BM135" s="194" t="s">
        <v>137</v>
      </c>
    </row>
    <row r="136" spans="1:65" s="14" customFormat="1" ht="10.199999999999999">
      <c r="B136" s="207"/>
      <c r="C136" s="208"/>
      <c r="D136" s="198" t="s">
        <v>118</v>
      </c>
      <c r="E136" s="209" t="s">
        <v>1</v>
      </c>
      <c r="F136" s="210" t="s">
        <v>138</v>
      </c>
      <c r="G136" s="208"/>
      <c r="H136" s="211">
        <v>595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118</v>
      </c>
      <c r="AU136" s="217" t="s">
        <v>80</v>
      </c>
      <c r="AV136" s="14" t="s">
        <v>80</v>
      </c>
      <c r="AW136" s="14" t="s">
        <v>30</v>
      </c>
      <c r="AX136" s="14" t="s">
        <v>73</v>
      </c>
      <c r="AY136" s="217" t="s">
        <v>110</v>
      </c>
    </row>
    <row r="137" spans="1:65" s="14" customFormat="1" ht="10.199999999999999">
      <c r="B137" s="207"/>
      <c r="C137" s="208"/>
      <c r="D137" s="198" t="s">
        <v>118</v>
      </c>
      <c r="E137" s="209" t="s">
        <v>1</v>
      </c>
      <c r="F137" s="210" t="s">
        <v>139</v>
      </c>
      <c r="G137" s="208"/>
      <c r="H137" s="211">
        <v>-60.75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118</v>
      </c>
      <c r="AU137" s="217" t="s">
        <v>80</v>
      </c>
      <c r="AV137" s="14" t="s">
        <v>80</v>
      </c>
      <c r="AW137" s="14" t="s">
        <v>30</v>
      </c>
      <c r="AX137" s="14" t="s">
        <v>73</v>
      </c>
      <c r="AY137" s="217" t="s">
        <v>110</v>
      </c>
    </row>
    <row r="138" spans="1:65" s="15" customFormat="1" ht="10.199999999999999">
      <c r="B138" s="218"/>
      <c r="C138" s="219"/>
      <c r="D138" s="198" t="s">
        <v>118</v>
      </c>
      <c r="E138" s="220" t="s">
        <v>1</v>
      </c>
      <c r="F138" s="221" t="s">
        <v>123</v>
      </c>
      <c r="G138" s="219"/>
      <c r="H138" s="222">
        <v>534.25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118</v>
      </c>
      <c r="AU138" s="228" t="s">
        <v>80</v>
      </c>
      <c r="AV138" s="15" t="s">
        <v>116</v>
      </c>
      <c r="AW138" s="15" t="s">
        <v>30</v>
      </c>
      <c r="AX138" s="15" t="s">
        <v>78</v>
      </c>
      <c r="AY138" s="228" t="s">
        <v>110</v>
      </c>
    </row>
    <row r="139" spans="1:65" s="2" customFormat="1" ht="16.5" customHeight="1">
      <c r="A139" s="34"/>
      <c r="B139" s="35"/>
      <c r="C139" s="182" t="s">
        <v>140</v>
      </c>
      <c r="D139" s="182" t="s">
        <v>112</v>
      </c>
      <c r="E139" s="183" t="s">
        <v>141</v>
      </c>
      <c r="F139" s="184" t="s">
        <v>142</v>
      </c>
      <c r="G139" s="185" t="s">
        <v>143</v>
      </c>
      <c r="H139" s="186">
        <v>107.9</v>
      </c>
      <c r="I139" s="187"/>
      <c r="J139" s="188">
        <f>ROUND(I139*H139,2)</f>
        <v>0</v>
      </c>
      <c r="K139" s="189"/>
      <c r="L139" s="39"/>
      <c r="M139" s="190" t="s">
        <v>1</v>
      </c>
      <c r="N139" s="191" t="s">
        <v>38</v>
      </c>
      <c r="O139" s="71"/>
      <c r="P139" s="192">
        <f>O139*H139</f>
        <v>0</v>
      </c>
      <c r="Q139" s="192">
        <v>0</v>
      </c>
      <c r="R139" s="192">
        <f>Q139*H139</f>
        <v>0</v>
      </c>
      <c r="S139" s="192">
        <v>0.20499999999999999</v>
      </c>
      <c r="T139" s="193">
        <f>S139*H139</f>
        <v>22.119499999999999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116</v>
      </c>
      <c r="AT139" s="194" t="s">
        <v>112</v>
      </c>
      <c r="AU139" s="194" t="s">
        <v>80</v>
      </c>
      <c r="AY139" s="17" t="s">
        <v>110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7" t="s">
        <v>78</v>
      </c>
      <c r="BK139" s="195">
        <f>ROUND(I139*H139,2)</f>
        <v>0</v>
      </c>
      <c r="BL139" s="17" t="s">
        <v>116</v>
      </c>
      <c r="BM139" s="194" t="s">
        <v>144</v>
      </c>
    </row>
    <row r="140" spans="1:65" s="14" customFormat="1" ht="10.199999999999999">
      <c r="B140" s="207"/>
      <c r="C140" s="208"/>
      <c r="D140" s="198" t="s">
        <v>118</v>
      </c>
      <c r="E140" s="209" t="s">
        <v>1</v>
      </c>
      <c r="F140" s="210" t="s">
        <v>145</v>
      </c>
      <c r="G140" s="208"/>
      <c r="H140" s="211">
        <v>97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118</v>
      </c>
      <c r="AU140" s="217" t="s">
        <v>80</v>
      </c>
      <c r="AV140" s="14" t="s">
        <v>80</v>
      </c>
      <c r="AW140" s="14" t="s">
        <v>30</v>
      </c>
      <c r="AX140" s="14" t="s">
        <v>73</v>
      </c>
      <c r="AY140" s="217" t="s">
        <v>110</v>
      </c>
    </row>
    <row r="141" spans="1:65" s="14" customFormat="1" ht="10.199999999999999">
      <c r="B141" s="207"/>
      <c r="C141" s="208"/>
      <c r="D141" s="198" t="s">
        <v>118</v>
      </c>
      <c r="E141" s="209" t="s">
        <v>1</v>
      </c>
      <c r="F141" s="210" t="s">
        <v>146</v>
      </c>
      <c r="G141" s="208"/>
      <c r="H141" s="211">
        <v>10.9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118</v>
      </c>
      <c r="AU141" s="217" t="s">
        <v>80</v>
      </c>
      <c r="AV141" s="14" t="s">
        <v>80</v>
      </c>
      <c r="AW141" s="14" t="s">
        <v>30</v>
      </c>
      <c r="AX141" s="14" t="s">
        <v>73</v>
      </c>
      <c r="AY141" s="217" t="s">
        <v>110</v>
      </c>
    </row>
    <row r="142" spans="1:65" s="15" customFormat="1" ht="10.199999999999999">
      <c r="B142" s="218"/>
      <c r="C142" s="219"/>
      <c r="D142" s="198" t="s">
        <v>118</v>
      </c>
      <c r="E142" s="220" t="s">
        <v>1</v>
      </c>
      <c r="F142" s="221" t="s">
        <v>123</v>
      </c>
      <c r="G142" s="219"/>
      <c r="H142" s="222">
        <v>107.9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118</v>
      </c>
      <c r="AU142" s="228" t="s">
        <v>80</v>
      </c>
      <c r="AV142" s="15" t="s">
        <v>116</v>
      </c>
      <c r="AW142" s="15" t="s">
        <v>30</v>
      </c>
      <c r="AX142" s="15" t="s">
        <v>78</v>
      </c>
      <c r="AY142" s="228" t="s">
        <v>110</v>
      </c>
    </row>
    <row r="143" spans="1:65" s="2" customFormat="1" ht="24.15" customHeight="1">
      <c r="A143" s="34"/>
      <c r="B143" s="35"/>
      <c r="C143" s="182" t="s">
        <v>147</v>
      </c>
      <c r="D143" s="182" t="s">
        <v>112</v>
      </c>
      <c r="E143" s="183" t="s">
        <v>148</v>
      </c>
      <c r="F143" s="184" t="s">
        <v>149</v>
      </c>
      <c r="G143" s="185" t="s">
        <v>150</v>
      </c>
      <c r="H143" s="186">
        <v>8.093</v>
      </c>
      <c r="I143" s="187"/>
      <c r="J143" s="188">
        <f>ROUND(I143*H143,2)</f>
        <v>0</v>
      </c>
      <c r="K143" s="189"/>
      <c r="L143" s="39"/>
      <c r="M143" s="190" t="s">
        <v>1</v>
      </c>
      <c r="N143" s="191" t="s">
        <v>38</v>
      </c>
      <c r="O143" s="71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4" t="s">
        <v>116</v>
      </c>
      <c r="AT143" s="194" t="s">
        <v>112</v>
      </c>
      <c r="AU143" s="194" t="s">
        <v>80</v>
      </c>
      <c r="AY143" s="17" t="s">
        <v>110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7" t="s">
        <v>78</v>
      </c>
      <c r="BK143" s="195">
        <f>ROUND(I143*H143,2)</f>
        <v>0</v>
      </c>
      <c r="BL143" s="17" t="s">
        <v>116</v>
      </c>
      <c r="BM143" s="194" t="s">
        <v>151</v>
      </c>
    </row>
    <row r="144" spans="1:65" s="14" customFormat="1" ht="10.199999999999999">
      <c r="B144" s="207"/>
      <c r="C144" s="208"/>
      <c r="D144" s="198" t="s">
        <v>118</v>
      </c>
      <c r="E144" s="209" t="s">
        <v>1</v>
      </c>
      <c r="F144" s="210" t="s">
        <v>152</v>
      </c>
      <c r="G144" s="208"/>
      <c r="H144" s="211">
        <v>8.093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118</v>
      </c>
      <c r="AU144" s="217" t="s">
        <v>80</v>
      </c>
      <c r="AV144" s="14" t="s">
        <v>80</v>
      </c>
      <c r="AW144" s="14" t="s">
        <v>30</v>
      </c>
      <c r="AX144" s="14" t="s">
        <v>78</v>
      </c>
      <c r="AY144" s="217" t="s">
        <v>110</v>
      </c>
    </row>
    <row r="145" spans="1:65" s="2" customFormat="1" ht="33" customHeight="1">
      <c r="A145" s="34"/>
      <c r="B145" s="35"/>
      <c r="C145" s="182" t="s">
        <v>153</v>
      </c>
      <c r="D145" s="182" t="s">
        <v>112</v>
      </c>
      <c r="E145" s="183" t="s">
        <v>154</v>
      </c>
      <c r="F145" s="184" t="s">
        <v>155</v>
      </c>
      <c r="G145" s="185" t="s">
        <v>150</v>
      </c>
      <c r="H145" s="186">
        <v>8.093</v>
      </c>
      <c r="I145" s="187"/>
      <c r="J145" s="188">
        <f>ROUND(I145*H145,2)</f>
        <v>0</v>
      </c>
      <c r="K145" s="189"/>
      <c r="L145" s="39"/>
      <c r="M145" s="190" t="s">
        <v>1</v>
      </c>
      <c r="N145" s="191" t="s">
        <v>38</v>
      </c>
      <c r="O145" s="71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116</v>
      </c>
      <c r="AT145" s="194" t="s">
        <v>112</v>
      </c>
      <c r="AU145" s="194" t="s">
        <v>80</v>
      </c>
      <c r="AY145" s="17" t="s">
        <v>110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7" t="s">
        <v>78</v>
      </c>
      <c r="BK145" s="195">
        <f>ROUND(I145*H145,2)</f>
        <v>0</v>
      </c>
      <c r="BL145" s="17" t="s">
        <v>116</v>
      </c>
      <c r="BM145" s="194" t="s">
        <v>156</v>
      </c>
    </row>
    <row r="146" spans="1:65" s="2" customFormat="1" ht="16.5" customHeight="1">
      <c r="A146" s="34"/>
      <c r="B146" s="35"/>
      <c r="C146" s="182" t="s">
        <v>157</v>
      </c>
      <c r="D146" s="182" t="s">
        <v>112</v>
      </c>
      <c r="E146" s="183" t="s">
        <v>158</v>
      </c>
      <c r="F146" s="184" t="s">
        <v>159</v>
      </c>
      <c r="G146" s="185" t="s">
        <v>150</v>
      </c>
      <c r="H146" s="186">
        <v>8.093</v>
      </c>
      <c r="I146" s="187"/>
      <c r="J146" s="188">
        <f>ROUND(I146*H146,2)</f>
        <v>0</v>
      </c>
      <c r="K146" s="189"/>
      <c r="L146" s="39"/>
      <c r="M146" s="190" t="s">
        <v>1</v>
      </c>
      <c r="N146" s="191" t="s">
        <v>38</v>
      </c>
      <c r="O146" s="7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116</v>
      </c>
      <c r="AT146" s="194" t="s">
        <v>112</v>
      </c>
      <c r="AU146" s="194" t="s">
        <v>80</v>
      </c>
      <c r="AY146" s="17" t="s">
        <v>110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78</v>
      </c>
      <c r="BK146" s="195">
        <f>ROUND(I146*H146,2)</f>
        <v>0</v>
      </c>
      <c r="BL146" s="17" t="s">
        <v>116</v>
      </c>
      <c r="BM146" s="194" t="s">
        <v>160</v>
      </c>
    </row>
    <row r="147" spans="1:65" s="2" customFormat="1" ht="24.15" customHeight="1">
      <c r="A147" s="34"/>
      <c r="B147" s="35"/>
      <c r="C147" s="182" t="s">
        <v>161</v>
      </c>
      <c r="D147" s="182" t="s">
        <v>112</v>
      </c>
      <c r="E147" s="183" t="s">
        <v>162</v>
      </c>
      <c r="F147" s="184" t="s">
        <v>163</v>
      </c>
      <c r="G147" s="185" t="s">
        <v>115</v>
      </c>
      <c r="H147" s="186">
        <v>607.1</v>
      </c>
      <c r="I147" s="187"/>
      <c r="J147" s="188">
        <f>ROUND(I147*H147,2)</f>
        <v>0</v>
      </c>
      <c r="K147" s="189"/>
      <c r="L147" s="39"/>
      <c r="M147" s="190" t="s">
        <v>1</v>
      </c>
      <c r="N147" s="191" t="s">
        <v>38</v>
      </c>
      <c r="O147" s="7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116</v>
      </c>
      <c r="AT147" s="194" t="s">
        <v>112</v>
      </c>
      <c r="AU147" s="194" t="s">
        <v>80</v>
      </c>
      <c r="AY147" s="17" t="s">
        <v>110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78</v>
      </c>
      <c r="BK147" s="195">
        <f>ROUND(I147*H147,2)</f>
        <v>0</v>
      </c>
      <c r="BL147" s="17" t="s">
        <v>116</v>
      </c>
      <c r="BM147" s="194" t="s">
        <v>164</v>
      </c>
    </row>
    <row r="148" spans="1:65" s="14" customFormat="1" ht="10.199999999999999">
      <c r="B148" s="207"/>
      <c r="C148" s="208"/>
      <c r="D148" s="198" t="s">
        <v>118</v>
      </c>
      <c r="E148" s="209" t="s">
        <v>1</v>
      </c>
      <c r="F148" s="210" t="s">
        <v>165</v>
      </c>
      <c r="G148" s="208"/>
      <c r="H148" s="211">
        <v>595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118</v>
      </c>
      <c r="AU148" s="217" t="s">
        <v>80</v>
      </c>
      <c r="AV148" s="14" t="s">
        <v>80</v>
      </c>
      <c r="AW148" s="14" t="s">
        <v>30</v>
      </c>
      <c r="AX148" s="14" t="s">
        <v>73</v>
      </c>
      <c r="AY148" s="217" t="s">
        <v>110</v>
      </c>
    </row>
    <row r="149" spans="1:65" s="14" customFormat="1" ht="10.199999999999999">
      <c r="B149" s="207"/>
      <c r="C149" s="208"/>
      <c r="D149" s="198" t="s">
        <v>118</v>
      </c>
      <c r="E149" s="209" t="s">
        <v>1</v>
      </c>
      <c r="F149" s="210" t="s">
        <v>166</v>
      </c>
      <c r="G149" s="208"/>
      <c r="H149" s="211">
        <v>12.1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118</v>
      </c>
      <c r="AU149" s="217" t="s">
        <v>80</v>
      </c>
      <c r="AV149" s="14" t="s">
        <v>80</v>
      </c>
      <c r="AW149" s="14" t="s">
        <v>30</v>
      </c>
      <c r="AX149" s="14" t="s">
        <v>73</v>
      </c>
      <c r="AY149" s="217" t="s">
        <v>110</v>
      </c>
    </row>
    <row r="150" spans="1:65" s="15" customFormat="1" ht="10.199999999999999">
      <c r="B150" s="218"/>
      <c r="C150" s="219"/>
      <c r="D150" s="198" t="s">
        <v>118</v>
      </c>
      <c r="E150" s="220" t="s">
        <v>1</v>
      </c>
      <c r="F150" s="221" t="s">
        <v>123</v>
      </c>
      <c r="G150" s="219"/>
      <c r="H150" s="222">
        <v>607.1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118</v>
      </c>
      <c r="AU150" s="228" t="s">
        <v>80</v>
      </c>
      <c r="AV150" s="15" t="s">
        <v>116</v>
      </c>
      <c r="AW150" s="15" t="s">
        <v>30</v>
      </c>
      <c r="AX150" s="15" t="s">
        <v>78</v>
      </c>
      <c r="AY150" s="228" t="s">
        <v>110</v>
      </c>
    </row>
    <row r="151" spans="1:65" s="12" customFormat="1" ht="22.8" customHeight="1">
      <c r="B151" s="166"/>
      <c r="C151" s="167"/>
      <c r="D151" s="168" t="s">
        <v>72</v>
      </c>
      <c r="E151" s="180" t="s">
        <v>134</v>
      </c>
      <c r="F151" s="180" t="s">
        <v>167</v>
      </c>
      <c r="G151" s="167"/>
      <c r="H151" s="167"/>
      <c r="I151" s="170"/>
      <c r="J151" s="181">
        <f>BK151</f>
        <v>0</v>
      </c>
      <c r="K151" s="167"/>
      <c r="L151" s="172"/>
      <c r="M151" s="173"/>
      <c r="N151" s="174"/>
      <c r="O151" s="174"/>
      <c r="P151" s="175">
        <f>SUM(P152:P167)</f>
        <v>0</v>
      </c>
      <c r="Q151" s="174"/>
      <c r="R151" s="175">
        <f>SUM(R152:R167)</f>
        <v>48.06408350000001</v>
      </c>
      <c r="S151" s="174"/>
      <c r="T151" s="176">
        <f>SUM(T152:T167)</f>
        <v>0</v>
      </c>
      <c r="AR151" s="177" t="s">
        <v>78</v>
      </c>
      <c r="AT151" s="178" t="s">
        <v>72</v>
      </c>
      <c r="AU151" s="178" t="s">
        <v>78</v>
      </c>
      <c r="AY151" s="177" t="s">
        <v>110</v>
      </c>
      <c r="BK151" s="179">
        <f>SUM(BK152:BK167)</f>
        <v>0</v>
      </c>
    </row>
    <row r="152" spans="1:65" s="2" customFormat="1" ht="24.15" customHeight="1">
      <c r="A152" s="34"/>
      <c r="B152" s="35"/>
      <c r="C152" s="182" t="s">
        <v>168</v>
      </c>
      <c r="D152" s="182" t="s">
        <v>112</v>
      </c>
      <c r="E152" s="183" t="s">
        <v>169</v>
      </c>
      <c r="F152" s="184" t="s">
        <v>170</v>
      </c>
      <c r="G152" s="185" t="s">
        <v>115</v>
      </c>
      <c r="H152" s="186">
        <v>71.599999999999994</v>
      </c>
      <c r="I152" s="187"/>
      <c r="J152" s="188">
        <f>ROUND(I152*H152,2)</f>
        <v>0</v>
      </c>
      <c r="K152" s="189"/>
      <c r="L152" s="39"/>
      <c r="M152" s="190" t="s">
        <v>1</v>
      </c>
      <c r="N152" s="191" t="s">
        <v>38</v>
      </c>
      <c r="O152" s="71"/>
      <c r="P152" s="192">
        <f>O152*H152</f>
        <v>0</v>
      </c>
      <c r="Q152" s="192">
        <v>0.27994000000000002</v>
      </c>
      <c r="R152" s="192">
        <f>Q152*H152</f>
        <v>20.043704000000002</v>
      </c>
      <c r="S152" s="192">
        <v>0</v>
      </c>
      <c r="T152" s="19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116</v>
      </c>
      <c r="AT152" s="194" t="s">
        <v>112</v>
      </c>
      <c r="AU152" s="194" t="s">
        <v>80</v>
      </c>
      <c r="AY152" s="17" t="s">
        <v>110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78</v>
      </c>
      <c r="BK152" s="195">
        <f>ROUND(I152*H152,2)</f>
        <v>0</v>
      </c>
      <c r="BL152" s="17" t="s">
        <v>116</v>
      </c>
      <c r="BM152" s="194" t="s">
        <v>171</v>
      </c>
    </row>
    <row r="153" spans="1:65" s="14" customFormat="1" ht="10.199999999999999">
      <c r="B153" s="207"/>
      <c r="C153" s="208"/>
      <c r="D153" s="198" t="s">
        <v>118</v>
      </c>
      <c r="E153" s="209" t="s">
        <v>1</v>
      </c>
      <c r="F153" s="210" t="s">
        <v>127</v>
      </c>
      <c r="G153" s="208"/>
      <c r="H153" s="211">
        <v>59.5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118</v>
      </c>
      <c r="AU153" s="217" t="s">
        <v>80</v>
      </c>
      <c r="AV153" s="14" t="s">
        <v>80</v>
      </c>
      <c r="AW153" s="14" t="s">
        <v>30</v>
      </c>
      <c r="AX153" s="14" t="s">
        <v>73</v>
      </c>
      <c r="AY153" s="217" t="s">
        <v>110</v>
      </c>
    </row>
    <row r="154" spans="1:65" s="14" customFormat="1" ht="10.199999999999999">
      <c r="B154" s="207"/>
      <c r="C154" s="208"/>
      <c r="D154" s="198" t="s">
        <v>118</v>
      </c>
      <c r="E154" s="209" t="s">
        <v>1</v>
      </c>
      <c r="F154" s="210" t="s">
        <v>172</v>
      </c>
      <c r="G154" s="208"/>
      <c r="H154" s="211">
        <v>12.1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118</v>
      </c>
      <c r="AU154" s="217" t="s">
        <v>80</v>
      </c>
      <c r="AV154" s="14" t="s">
        <v>80</v>
      </c>
      <c r="AW154" s="14" t="s">
        <v>30</v>
      </c>
      <c r="AX154" s="14" t="s">
        <v>73</v>
      </c>
      <c r="AY154" s="217" t="s">
        <v>110</v>
      </c>
    </row>
    <row r="155" spans="1:65" s="15" customFormat="1" ht="10.199999999999999">
      <c r="B155" s="218"/>
      <c r="C155" s="219"/>
      <c r="D155" s="198" t="s">
        <v>118</v>
      </c>
      <c r="E155" s="220" t="s">
        <v>1</v>
      </c>
      <c r="F155" s="221" t="s">
        <v>123</v>
      </c>
      <c r="G155" s="219"/>
      <c r="H155" s="222">
        <v>71.599999999999994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118</v>
      </c>
      <c r="AU155" s="228" t="s">
        <v>80</v>
      </c>
      <c r="AV155" s="15" t="s">
        <v>116</v>
      </c>
      <c r="AW155" s="15" t="s">
        <v>30</v>
      </c>
      <c r="AX155" s="15" t="s">
        <v>78</v>
      </c>
      <c r="AY155" s="228" t="s">
        <v>110</v>
      </c>
    </row>
    <row r="156" spans="1:65" s="2" customFormat="1" ht="37.799999999999997" customHeight="1">
      <c r="A156" s="34"/>
      <c r="B156" s="35"/>
      <c r="C156" s="182" t="s">
        <v>173</v>
      </c>
      <c r="D156" s="182" t="s">
        <v>112</v>
      </c>
      <c r="E156" s="183" t="s">
        <v>174</v>
      </c>
      <c r="F156" s="184" t="s">
        <v>175</v>
      </c>
      <c r="G156" s="185" t="s">
        <v>115</v>
      </c>
      <c r="H156" s="186">
        <v>64.95</v>
      </c>
      <c r="I156" s="187"/>
      <c r="J156" s="188">
        <f>ROUND(I156*H156,2)</f>
        <v>0</v>
      </c>
      <c r="K156" s="189"/>
      <c r="L156" s="39"/>
      <c r="M156" s="190" t="s">
        <v>1</v>
      </c>
      <c r="N156" s="191" t="s">
        <v>38</v>
      </c>
      <c r="O156" s="71"/>
      <c r="P156" s="192">
        <f>O156*H156</f>
        <v>0</v>
      </c>
      <c r="Q156" s="192">
        <v>0.37536000000000003</v>
      </c>
      <c r="R156" s="192">
        <f>Q156*H156</f>
        <v>24.379632000000004</v>
      </c>
      <c r="S156" s="192">
        <v>0</v>
      </c>
      <c r="T156" s="19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116</v>
      </c>
      <c r="AT156" s="194" t="s">
        <v>112</v>
      </c>
      <c r="AU156" s="194" t="s">
        <v>80</v>
      </c>
      <c r="AY156" s="17" t="s">
        <v>110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78</v>
      </c>
      <c r="BK156" s="195">
        <f>ROUND(I156*H156,2)</f>
        <v>0</v>
      </c>
      <c r="BL156" s="17" t="s">
        <v>116</v>
      </c>
      <c r="BM156" s="194" t="s">
        <v>176</v>
      </c>
    </row>
    <row r="157" spans="1:65" s="14" customFormat="1" ht="10.199999999999999">
      <c r="B157" s="207"/>
      <c r="C157" s="208"/>
      <c r="D157" s="198" t="s">
        <v>118</v>
      </c>
      <c r="E157" s="209" t="s">
        <v>1</v>
      </c>
      <c r="F157" s="210" t="s">
        <v>177</v>
      </c>
      <c r="G157" s="208"/>
      <c r="H157" s="211">
        <v>59.5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118</v>
      </c>
      <c r="AU157" s="217" t="s">
        <v>80</v>
      </c>
      <c r="AV157" s="14" t="s">
        <v>80</v>
      </c>
      <c r="AW157" s="14" t="s">
        <v>30</v>
      </c>
      <c r="AX157" s="14" t="s">
        <v>73</v>
      </c>
      <c r="AY157" s="217" t="s">
        <v>110</v>
      </c>
    </row>
    <row r="158" spans="1:65" s="14" customFormat="1" ht="10.199999999999999">
      <c r="B158" s="207"/>
      <c r="C158" s="208"/>
      <c r="D158" s="198" t="s">
        <v>118</v>
      </c>
      <c r="E158" s="209" t="s">
        <v>1</v>
      </c>
      <c r="F158" s="210" t="s">
        <v>178</v>
      </c>
      <c r="G158" s="208"/>
      <c r="H158" s="211">
        <v>5.45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118</v>
      </c>
      <c r="AU158" s="217" t="s">
        <v>80</v>
      </c>
      <c r="AV158" s="14" t="s">
        <v>80</v>
      </c>
      <c r="AW158" s="14" t="s">
        <v>30</v>
      </c>
      <c r="AX158" s="14" t="s">
        <v>73</v>
      </c>
      <c r="AY158" s="217" t="s">
        <v>110</v>
      </c>
    </row>
    <row r="159" spans="1:65" s="15" customFormat="1" ht="10.199999999999999">
      <c r="B159" s="218"/>
      <c r="C159" s="219"/>
      <c r="D159" s="198" t="s">
        <v>118</v>
      </c>
      <c r="E159" s="220" t="s">
        <v>1</v>
      </c>
      <c r="F159" s="221" t="s">
        <v>123</v>
      </c>
      <c r="G159" s="219"/>
      <c r="H159" s="222">
        <v>64.95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118</v>
      </c>
      <c r="AU159" s="228" t="s">
        <v>80</v>
      </c>
      <c r="AV159" s="15" t="s">
        <v>116</v>
      </c>
      <c r="AW159" s="15" t="s">
        <v>30</v>
      </c>
      <c r="AX159" s="15" t="s">
        <v>78</v>
      </c>
      <c r="AY159" s="228" t="s">
        <v>110</v>
      </c>
    </row>
    <row r="160" spans="1:65" s="2" customFormat="1" ht="33" customHeight="1">
      <c r="A160" s="34"/>
      <c r="B160" s="35"/>
      <c r="C160" s="182" t="s">
        <v>179</v>
      </c>
      <c r="D160" s="182" t="s">
        <v>112</v>
      </c>
      <c r="E160" s="183" t="s">
        <v>180</v>
      </c>
      <c r="F160" s="184" t="s">
        <v>181</v>
      </c>
      <c r="G160" s="185" t="s">
        <v>115</v>
      </c>
      <c r="H160" s="186">
        <v>17.55</v>
      </c>
      <c r="I160" s="187"/>
      <c r="J160" s="188">
        <f>ROUND(I160*H160,2)</f>
        <v>0</v>
      </c>
      <c r="K160" s="189"/>
      <c r="L160" s="39"/>
      <c r="M160" s="190" t="s">
        <v>1</v>
      </c>
      <c r="N160" s="191" t="s">
        <v>38</v>
      </c>
      <c r="O160" s="71"/>
      <c r="P160" s="192">
        <f>O160*H160</f>
        <v>0</v>
      </c>
      <c r="Q160" s="192">
        <v>0.20745</v>
      </c>
      <c r="R160" s="192">
        <f>Q160*H160</f>
        <v>3.6407475000000002</v>
      </c>
      <c r="S160" s="192">
        <v>0</v>
      </c>
      <c r="T160" s="19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116</v>
      </c>
      <c r="AT160" s="194" t="s">
        <v>112</v>
      </c>
      <c r="AU160" s="194" t="s">
        <v>80</v>
      </c>
      <c r="AY160" s="17" t="s">
        <v>110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78</v>
      </c>
      <c r="BK160" s="195">
        <f>ROUND(I160*H160,2)</f>
        <v>0</v>
      </c>
      <c r="BL160" s="17" t="s">
        <v>116</v>
      </c>
      <c r="BM160" s="194" t="s">
        <v>182</v>
      </c>
    </row>
    <row r="161" spans="1:65" s="14" customFormat="1" ht="10.199999999999999">
      <c r="B161" s="207"/>
      <c r="C161" s="208"/>
      <c r="D161" s="198" t="s">
        <v>118</v>
      </c>
      <c r="E161" s="209" t="s">
        <v>1</v>
      </c>
      <c r="F161" s="210" t="s">
        <v>172</v>
      </c>
      <c r="G161" s="208"/>
      <c r="H161" s="211">
        <v>12.1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118</v>
      </c>
      <c r="AU161" s="217" t="s">
        <v>80</v>
      </c>
      <c r="AV161" s="14" t="s">
        <v>80</v>
      </c>
      <c r="AW161" s="14" t="s">
        <v>30</v>
      </c>
      <c r="AX161" s="14" t="s">
        <v>73</v>
      </c>
      <c r="AY161" s="217" t="s">
        <v>110</v>
      </c>
    </row>
    <row r="162" spans="1:65" s="14" customFormat="1" ht="20.399999999999999">
      <c r="B162" s="207"/>
      <c r="C162" s="208"/>
      <c r="D162" s="198" t="s">
        <v>118</v>
      </c>
      <c r="E162" s="209" t="s">
        <v>1</v>
      </c>
      <c r="F162" s="210" t="s">
        <v>183</v>
      </c>
      <c r="G162" s="208"/>
      <c r="H162" s="211">
        <v>5.45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118</v>
      </c>
      <c r="AU162" s="217" t="s">
        <v>80</v>
      </c>
      <c r="AV162" s="14" t="s">
        <v>80</v>
      </c>
      <c r="AW162" s="14" t="s">
        <v>30</v>
      </c>
      <c r="AX162" s="14" t="s">
        <v>73</v>
      </c>
      <c r="AY162" s="217" t="s">
        <v>110</v>
      </c>
    </row>
    <row r="163" spans="1:65" s="15" customFormat="1" ht="10.199999999999999">
      <c r="B163" s="218"/>
      <c r="C163" s="219"/>
      <c r="D163" s="198" t="s">
        <v>118</v>
      </c>
      <c r="E163" s="220" t="s">
        <v>1</v>
      </c>
      <c r="F163" s="221" t="s">
        <v>123</v>
      </c>
      <c r="G163" s="219"/>
      <c r="H163" s="222">
        <v>17.55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118</v>
      </c>
      <c r="AU163" s="228" t="s">
        <v>80</v>
      </c>
      <c r="AV163" s="15" t="s">
        <v>116</v>
      </c>
      <c r="AW163" s="15" t="s">
        <v>30</v>
      </c>
      <c r="AX163" s="15" t="s">
        <v>78</v>
      </c>
      <c r="AY163" s="228" t="s">
        <v>110</v>
      </c>
    </row>
    <row r="164" spans="1:65" s="2" customFormat="1" ht="24.15" customHeight="1">
      <c r="A164" s="34"/>
      <c r="B164" s="35"/>
      <c r="C164" s="182" t="s">
        <v>8</v>
      </c>
      <c r="D164" s="182" t="s">
        <v>112</v>
      </c>
      <c r="E164" s="183" t="s">
        <v>184</v>
      </c>
      <c r="F164" s="184" t="s">
        <v>185</v>
      </c>
      <c r="G164" s="185" t="s">
        <v>115</v>
      </c>
      <c r="H164" s="186">
        <v>595</v>
      </c>
      <c r="I164" s="187"/>
      <c r="J164" s="188">
        <f>ROUND(I164*H164,2)</f>
        <v>0</v>
      </c>
      <c r="K164" s="189"/>
      <c r="L164" s="39"/>
      <c r="M164" s="190" t="s">
        <v>1</v>
      </c>
      <c r="N164" s="191" t="s">
        <v>38</v>
      </c>
      <c r="O164" s="71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116</v>
      </c>
      <c r="AT164" s="194" t="s">
        <v>112</v>
      </c>
      <c r="AU164" s="194" t="s">
        <v>80</v>
      </c>
      <c r="AY164" s="17" t="s">
        <v>110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7" t="s">
        <v>78</v>
      </c>
      <c r="BK164" s="195">
        <f>ROUND(I164*H164,2)</f>
        <v>0</v>
      </c>
      <c r="BL164" s="17" t="s">
        <v>116</v>
      </c>
      <c r="BM164" s="194" t="s">
        <v>186</v>
      </c>
    </row>
    <row r="165" spans="1:65" s="2" customFormat="1" ht="24.15" customHeight="1">
      <c r="A165" s="34"/>
      <c r="B165" s="35"/>
      <c r="C165" s="182" t="s">
        <v>187</v>
      </c>
      <c r="D165" s="182" t="s">
        <v>112</v>
      </c>
      <c r="E165" s="183" t="s">
        <v>188</v>
      </c>
      <c r="F165" s="184" t="s">
        <v>189</v>
      </c>
      <c r="G165" s="185" t="s">
        <v>115</v>
      </c>
      <c r="H165" s="186">
        <v>595</v>
      </c>
      <c r="I165" s="187"/>
      <c r="J165" s="188">
        <f>ROUND(I165*H165,2)</f>
        <v>0</v>
      </c>
      <c r="K165" s="189"/>
      <c r="L165" s="39"/>
      <c r="M165" s="190" t="s">
        <v>1</v>
      </c>
      <c r="N165" s="191" t="s">
        <v>38</v>
      </c>
      <c r="O165" s="71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116</v>
      </c>
      <c r="AT165" s="194" t="s">
        <v>112</v>
      </c>
      <c r="AU165" s="194" t="s">
        <v>80</v>
      </c>
      <c r="AY165" s="17" t="s">
        <v>110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7" t="s">
        <v>78</v>
      </c>
      <c r="BK165" s="195">
        <f>ROUND(I165*H165,2)</f>
        <v>0</v>
      </c>
      <c r="BL165" s="17" t="s">
        <v>116</v>
      </c>
      <c r="BM165" s="194" t="s">
        <v>190</v>
      </c>
    </row>
    <row r="166" spans="1:65" s="2" customFormat="1" ht="33" customHeight="1">
      <c r="A166" s="34"/>
      <c r="B166" s="35"/>
      <c r="C166" s="182" t="s">
        <v>191</v>
      </c>
      <c r="D166" s="182" t="s">
        <v>112</v>
      </c>
      <c r="E166" s="183" t="s">
        <v>192</v>
      </c>
      <c r="F166" s="184" t="s">
        <v>193</v>
      </c>
      <c r="G166" s="185" t="s">
        <v>115</v>
      </c>
      <c r="H166" s="186">
        <v>595</v>
      </c>
      <c r="I166" s="187"/>
      <c r="J166" s="188">
        <f>ROUND(I166*H166,2)</f>
        <v>0</v>
      </c>
      <c r="K166" s="189"/>
      <c r="L166" s="39"/>
      <c r="M166" s="190" t="s">
        <v>1</v>
      </c>
      <c r="N166" s="191" t="s">
        <v>38</v>
      </c>
      <c r="O166" s="71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4" t="s">
        <v>116</v>
      </c>
      <c r="AT166" s="194" t="s">
        <v>112</v>
      </c>
      <c r="AU166" s="194" t="s">
        <v>80</v>
      </c>
      <c r="AY166" s="17" t="s">
        <v>110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7" t="s">
        <v>78</v>
      </c>
      <c r="BK166" s="195">
        <f>ROUND(I166*H166,2)</f>
        <v>0</v>
      </c>
      <c r="BL166" s="17" t="s">
        <v>116</v>
      </c>
      <c r="BM166" s="194" t="s">
        <v>194</v>
      </c>
    </row>
    <row r="167" spans="1:65" s="2" customFormat="1" ht="24.15" customHeight="1">
      <c r="A167" s="34"/>
      <c r="B167" s="35"/>
      <c r="C167" s="182" t="s">
        <v>195</v>
      </c>
      <c r="D167" s="182" t="s">
        <v>112</v>
      </c>
      <c r="E167" s="183" t="s">
        <v>196</v>
      </c>
      <c r="F167" s="184" t="s">
        <v>197</v>
      </c>
      <c r="G167" s="185" t="s">
        <v>115</v>
      </c>
      <c r="H167" s="186">
        <v>595</v>
      </c>
      <c r="I167" s="187"/>
      <c r="J167" s="188">
        <f>ROUND(I167*H167,2)</f>
        <v>0</v>
      </c>
      <c r="K167" s="189"/>
      <c r="L167" s="39"/>
      <c r="M167" s="190" t="s">
        <v>1</v>
      </c>
      <c r="N167" s="191" t="s">
        <v>38</v>
      </c>
      <c r="O167" s="71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116</v>
      </c>
      <c r="AT167" s="194" t="s">
        <v>112</v>
      </c>
      <c r="AU167" s="194" t="s">
        <v>80</v>
      </c>
      <c r="AY167" s="17" t="s">
        <v>110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7" t="s">
        <v>78</v>
      </c>
      <c r="BK167" s="195">
        <f>ROUND(I167*H167,2)</f>
        <v>0</v>
      </c>
      <c r="BL167" s="17" t="s">
        <v>116</v>
      </c>
      <c r="BM167" s="194" t="s">
        <v>198</v>
      </c>
    </row>
    <row r="168" spans="1:65" s="12" customFormat="1" ht="22.8" customHeight="1">
      <c r="B168" s="166"/>
      <c r="C168" s="167"/>
      <c r="D168" s="168" t="s">
        <v>72</v>
      </c>
      <c r="E168" s="180" t="s">
        <v>153</v>
      </c>
      <c r="F168" s="180" t="s">
        <v>199</v>
      </c>
      <c r="G168" s="167"/>
      <c r="H168" s="167"/>
      <c r="I168" s="170"/>
      <c r="J168" s="181">
        <f>BK168</f>
        <v>0</v>
      </c>
      <c r="K168" s="167"/>
      <c r="L168" s="172"/>
      <c r="M168" s="173"/>
      <c r="N168" s="174"/>
      <c r="O168" s="174"/>
      <c r="P168" s="175">
        <f>SUM(P169:P171)</f>
        <v>0</v>
      </c>
      <c r="Q168" s="174"/>
      <c r="R168" s="175">
        <f>SUM(R169:R171)</f>
        <v>3.7568000000000001</v>
      </c>
      <c r="S168" s="174"/>
      <c r="T168" s="176">
        <f>SUM(T169:T171)</f>
        <v>0</v>
      </c>
      <c r="AR168" s="177" t="s">
        <v>78</v>
      </c>
      <c r="AT168" s="178" t="s">
        <v>72</v>
      </c>
      <c r="AU168" s="178" t="s">
        <v>78</v>
      </c>
      <c r="AY168" s="177" t="s">
        <v>110</v>
      </c>
      <c r="BK168" s="179">
        <f>SUM(BK169:BK171)</f>
        <v>0</v>
      </c>
    </row>
    <row r="169" spans="1:65" s="2" customFormat="1" ht="24.15" customHeight="1">
      <c r="A169" s="34"/>
      <c r="B169" s="35"/>
      <c r="C169" s="182" t="s">
        <v>7</v>
      </c>
      <c r="D169" s="182" t="s">
        <v>112</v>
      </c>
      <c r="E169" s="183" t="s">
        <v>200</v>
      </c>
      <c r="F169" s="184" t="s">
        <v>201</v>
      </c>
      <c r="G169" s="185" t="s">
        <v>202</v>
      </c>
      <c r="H169" s="186">
        <v>2</v>
      </c>
      <c r="I169" s="187"/>
      <c r="J169" s="188">
        <f>ROUND(I169*H169,2)</f>
        <v>0</v>
      </c>
      <c r="K169" s="189"/>
      <c r="L169" s="39"/>
      <c r="M169" s="190" t="s">
        <v>1</v>
      </c>
      <c r="N169" s="191" t="s">
        <v>38</v>
      </c>
      <c r="O169" s="71"/>
      <c r="P169" s="192">
        <f>O169*H169</f>
        <v>0</v>
      </c>
      <c r="Q169" s="192">
        <v>0.42368</v>
      </c>
      <c r="R169" s="192">
        <f>Q169*H169</f>
        <v>0.84736</v>
      </c>
      <c r="S169" s="192">
        <v>0</v>
      </c>
      <c r="T169" s="19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116</v>
      </c>
      <c r="AT169" s="194" t="s">
        <v>112</v>
      </c>
      <c r="AU169" s="194" t="s">
        <v>80</v>
      </c>
      <c r="AY169" s="17" t="s">
        <v>110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78</v>
      </c>
      <c r="BK169" s="195">
        <f>ROUND(I169*H169,2)</f>
        <v>0</v>
      </c>
      <c r="BL169" s="17" t="s">
        <v>116</v>
      </c>
      <c r="BM169" s="194" t="s">
        <v>203</v>
      </c>
    </row>
    <row r="170" spans="1:65" s="2" customFormat="1" ht="24.15" customHeight="1">
      <c r="A170" s="34"/>
      <c r="B170" s="35"/>
      <c r="C170" s="182" t="s">
        <v>204</v>
      </c>
      <c r="D170" s="182" t="s">
        <v>112</v>
      </c>
      <c r="E170" s="183" t="s">
        <v>205</v>
      </c>
      <c r="F170" s="184" t="s">
        <v>206</v>
      </c>
      <c r="G170" s="185" t="s">
        <v>202</v>
      </c>
      <c r="H170" s="186">
        <v>1</v>
      </c>
      <c r="I170" s="187"/>
      <c r="J170" s="188">
        <f>ROUND(I170*H170,2)</f>
        <v>0</v>
      </c>
      <c r="K170" s="189"/>
      <c r="L170" s="39"/>
      <c r="M170" s="190" t="s">
        <v>1</v>
      </c>
      <c r="N170" s="191" t="s">
        <v>38</v>
      </c>
      <c r="O170" s="71"/>
      <c r="P170" s="192">
        <f>O170*H170</f>
        <v>0</v>
      </c>
      <c r="Q170" s="192">
        <v>0.42080000000000001</v>
      </c>
      <c r="R170" s="192">
        <f>Q170*H170</f>
        <v>0.42080000000000001</v>
      </c>
      <c r="S170" s="192">
        <v>0</v>
      </c>
      <c r="T170" s="19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116</v>
      </c>
      <c r="AT170" s="194" t="s">
        <v>112</v>
      </c>
      <c r="AU170" s="194" t="s">
        <v>80</v>
      </c>
      <c r="AY170" s="17" t="s">
        <v>110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78</v>
      </c>
      <c r="BK170" s="195">
        <f>ROUND(I170*H170,2)</f>
        <v>0</v>
      </c>
      <c r="BL170" s="17" t="s">
        <v>116</v>
      </c>
      <c r="BM170" s="194" t="s">
        <v>207</v>
      </c>
    </row>
    <row r="171" spans="1:65" s="2" customFormat="1" ht="33" customHeight="1">
      <c r="A171" s="34"/>
      <c r="B171" s="35"/>
      <c r="C171" s="182" t="s">
        <v>208</v>
      </c>
      <c r="D171" s="182" t="s">
        <v>112</v>
      </c>
      <c r="E171" s="183" t="s">
        <v>209</v>
      </c>
      <c r="F171" s="184" t="s">
        <v>210</v>
      </c>
      <c r="G171" s="185" t="s">
        <v>202</v>
      </c>
      <c r="H171" s="186">
        <v>8</v>
      </c>
      <c r="I171" s="187"/>
      <c r="J171" s="188">
        <f>ROUND(I171*H171,2)</f>
        <v>0</v>
      </c>
      <c r="K171" s="189"/>
      <c r="L171" s="39"/>
      <c r="M171" s="190" t="s">
        <v>1</v>
      </c>
      <c r="N171" s="191" t="s">
        <v>38</v>
      </c>
      <c r="O171" s="71"/>
      <c r="P171" s="192">
        <f>O171*H171</f>
        <v>0</v>
      </c>
      <c r="Q171" s="192">
        <v>0.31108000000000002</v>
      </c>
      <c r="R171" s="192">
        <f>Q171*H171</f>
        <v>2.4886400000000002</v>
      </c>
      <c r="S171" s="192">
        <v>0</v>
      </c>
      <c r="T171" s="19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116</v>
      </c>
      <c r="AT171" s="194" t="s">
        <v>112</v>
      </c>
      <c r="AU171" s="194" t="s">
        <v>80</v>
      </c>
      <c r="AY171" s="17" t="s">
        <v>110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7" t="s">
        <v>78</v>
      </c>
      <c r="BK171" s="195">
        <f>ROUND(I171*H171,2)</f>
        <v>0</v>
      </c>
      <c r="BL171" s="17" t="s">
        <v>116</v>
      </c>
      <c r="BM171" s="194" t="s">
        <v>211</v>
      </c>
    </row>
    <row r="172" spans="1:65" s="12" customFormat="1" ht="22.8" customHeight="1">
      <c r="B172" s="166"/>
      <c r="C172" s="167"/>
      <c r="D172" s="168" t="s">
        <v>72</v>
      </c>
      <c r="E172" s="180" t="s">
        <v>157</v>
      </c>
      <c r="F172" s="180" t="s">
        <v>212</v>
      </c>
      <c r="G172" s="167"/>
      <c r="H172" s="167"/>
      <c r="I172" s="170"/>
      <c r="J172" s="181">
        <f>BK172</f>
        <v>0</v>
      </c>
      <c r="K172" s="167"/>
      <c r="L172" s="172"/>
      <c r="M172" s="173"/>
      <c r="N172" s="174"/>
      <c r="O172" s="174"/>
      <c r="P172" s="175">
        <f>SUM(P173:P195)</f>
        <v>0</v>
      </c>
      <c r="Q172" s="174"/>
      <c r="R172" s="175">
        <f>SUM(R173:R195)</f>
        <v>55.634855049999999</v>
      </c>
      <c r="S172" s="174"/>
      <c r="T172" s="176">
        <f>SUM(T173:T195)</f>
        <v>0</v>
      </c>
      <c r="AR172" s="177" t="s">
        <v>78</v>
      </c>
      <c r="AT172" s="178" t="s">
        <v>72</v>
      </c>
      <c r="AU172" s="178" t="s">
        <v>78</v>
      </c>
      <c r="AY172" s="177" t="s">
        <v>110</v>
      </c>
      <c r="BK172" s="179">
        <f>SUM(BK173:BK195)</f>
        <v>0</v>
      </c>
    </row>
    <row r="173" spans="1:65" s="2" customFormat="1" ht="33" customHeight="1">
      <c r="A173" s="34"/>
      <c r="B173" s="35"/>
      <c r="C173" s="182" t="s">
        <v>213</v>
      </c>
      <c r="D173" s="182" t="s">
        <v>112</v>
      </c>
      <c r="E173" s="183" t="s">
        <v>214</v>
      </c>
      <c r="F173" s="184" t="s">
        <v>215</v>
      </c>
      <c r="G173" s="185" t="s">
        <v>143</v>
      </c>
      <c r="H173" s="186">
        <v>107.9</v>
      </c>
      <c r="I173" s="187"/>
      <c r="J173" s="188">
        <f>ROUND(I173*H173,2)</f>
        <v>0</v>
      </c>
      <c r="K173" s="189"/>
      <c r="L173" s="39"/>
      <c r="M173" s="190" t="s">
        <v>1</v>
      </c>
      <c r="N173" s="191" t="s">
        <v>38</v>
      </c>
      <c r="O173" s="71"/>
      <c r="P173" s="192">
        <f>O173*H173</f>
        <v>0</v>
      </c>
      <c r="Q173" s="192">
        <v>0.15540000000000001</v>
      </c>
      <c r="R173" s="192">
        <f>Q173*H173</f>
        <v>16.767660000000003</v>
      </c>
      <c r="S173" s="192">
        <v>0</v>
      </c>
      <c r="T173" s="19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116</v>
      </c>
      <c r="AT173" s="194" t="s">
        <v>112</v>
      </c>
      <c r="AU173" s="194" t="s">
        <v>80</v>
      </c>
      <c r="AY173" s="17" t="s">
        <v>110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78</v>
      </c>
      <c r="BK173" s="195">
        <f>ROUND(I173*H173,2)</f>
        <v>0</v>
      </c>
      <c r="BL173" s="17" t="s">
        <v>116</v>
      </c>
      <c r="BM173" s="194" t="s">
        <v>216</v>
      </c>
    </row>
    <row r="174" spans="1:65" s="14" customFormat="1" ht="10.199999999999999">
      <c r="B174" s="207"/>
      <c r="C174" s="208"/>
      <c r="D174" s="198" t="s">
        <v>118</v>
      </c>
      <c r="E174" s="209" t="s">
        <v>1</v>
      </c>
      <c r="F174" s="210" t="s">
        <v>217</v>
      </c>
      <c r="G174" s="208"/>
      <c r="H174" s="211">
        <v>97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118</v>
      </c>
      <c r="AU174" s="217" t="s">
        <v>80</v>
      </c>
      <c r="AV174" s="14" t="s">
        <v>80</v>
      </c>
      <c r="AW174" s="14" t="s">
        <v>30</v>
      </c>
      <c r="AX174" s="14" t="s">
        <v>73</v>
      </c>
      <c r="AY174" s="217" t="s">
        <v>110</v>
      </c>
    </row>
    <row r="175" spans="1:65" s="14" customFormat="1" ht="10.199999999999999">
      <c r="B175" s="207"/>
      <c r="C175" s="208"/>
      <c r="D175" s="198" t="s">
        <v>118</v>
      </c>
      <c r="E175" s="209" t="s">
        <v>1</v>
      </c>
      <c r="F175" s="210" t="s">
        <v>146</v>
      </c>
      <c r="G175" s="208"/>
      <c r="H175" s="211">
        <v>10.9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118</v>
      </c>
      <c r="AU175" s="217" t="s">
        <v>80</v>
      </c>
      <c r="AV175" s="14" t="s">
        <v>80</v>
      </c>
      <c r="AW175" s="14" t="s">
        <v>30</v>
      </c>
      <c r="AX175" s="14" t="s">
        <v>73</v>
      </c>
      <c r="AY175" s="217" t="s">
        <v>110</v>
      </c>
    </row>
    <row r="176" spans="1:65" s="15" customFormat="1" ht="10.199999999999999">
      <c r="B176" s="218"/>
      <c r="C176" s="219"/>
      <c r="D176" s="198" t="s">
        <v>118</v>
      </c>
      <c r="E176" s="220" t="s">
        <v>1</v>
      </c>
      <c r="F176" s="221" t="s">
        <v>123</v>
      </c>
      <c r="G176" s="219"/>
      <c r="H176" s="222">
        <v>107.9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118</v>
      </c>
      <c r="AU176" s="228" t="s">
        <v>80</v>
      </c>
      <c r="AV176" s="15" t="s">
        <v>116</v>
      </c>
      <c r="AW176" s="15" t="s">
        <v>30</v>
      </c>
      <c r="AX176" s="15" t="s">
        <v>78</v>
      </c>
      <c r="AY176" s="228" t="s">
        <v>110</v>
      </c>
    </row>
    <row r="177" spans="1:65" s="2" customFormat="1" ht="16.5" customHeight="1">
      <c r="A177" s="34"/>
      <c r="B177" s="35"/>
      <c r="C177" s="229" t="s">
        <v>218</v>
      </c>
      <c r="D177" s="229" t="s">
        <v>219</v>
      </c>
      <c r="E177" s="230" t="s">
        <v>220</v>
      </c>
      <c r="F177" s="231" t="s">
        <v>221</v>
      </c>
      <c r="G177" s="232" t="s">
        <v>143</v>
      </c>
      <c r="H177" s="233">
        <v>106.502</v>
      </c>
      <c r="I177" s="234"/>
      <c r="J177" s="235">
        <f>ROUND(I177*H177,2)</f>
        <v>0</v>
      </c>
      <c r="K177" s="236"/>
      <c r="L177" s="237"/>
      <c r="M177" s="238" t="s">
        <v>1</v>
      </c>
      <c r="N177" s="239" t="s">
        <v>38</v>
      </c>
      <c r="O177" s="71"/>
      <c r="P177" s="192">
        <f>O177*H177</f>
        <v>0</v>
      </c>
      <c r="Q177" s="192">
        <v>8.1000000000000003E-2</v>
      </c>
      <c r="R177" s="192">
        <f>Q177*H177</f>
        <v>8.6266619999999996</v>
      </c>
      <c r="S177" s="192">
        <v>0</v>
      </c>
      <c r="T177" s="19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153</v>
      </c>
      <c r="AT177" s="194" t="s">
        <v>219</v>
      </c>
      <c r="AU177" s="194" t="s">
        <v>80</v>
      </c>
      <c r="AY177" s="17" t="s">
        <v>110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78</v>
      </c>
      <c r="BK177" s="195">
        <f>ROUND(I177*H177,2)</f>
        <v>0</v>
      </c>
      <c r="BL177" s="17" t="s">
        <v>116</v>
      </c>
      <c r="BM177" s="194" t="s">
        <v>222</v>
      </c>
    </row>
    <row r="178" spans="1:65" s="14" customFormat="1" ht="10.199999999999999">
      <c r="B178" s="207"/>
      <c r="C178" s="208"/>
      <c r="D178" s="198" t="s">
        <v>118</v>
      </c>
      <c r="E178" s="209" t="s">
        <v>1</v>
      </c>
      <c r="F178" s="210" t="s">
        <v>223</v>
      </c>
      <c r="G178" s="208"/>
      <c r="H178" s="211">
        <v>92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118</v>
      </c>
      <c r="AU178" s="217" t="s">
        <v>80</v>
      </c>
      <c r="AV178" s="14" t="s">
        <v>80</v>
      </c>
      <c r="AW178" s="14" t="s">
        <v>30</v>
      </c>
      <c r="AX178" s="14" t="s">
        <v>73</v>
      </c>
      <c r="AY178" s="217" t="s">
        <v>110</v>
      </c>
    </row>
    <row r="179" spans="1:65" s="14" customFormat="1" ht="10.199999999999999">
      <c r="B179" s="207"/>
      <c r="C179" s="208"/>
      <c r="D179" s="198" t="s">
        <v>118</v>
      </c>
      <c r="E179" s="209" t="s">
        <v>1</v>
      </c>
      <c r="F179" s="210" t="s">
        <v>224</v>
      </c>
      <c r="G179" s="208"/>
      <c r="H179" s="211">
        <v>10.9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118</v>
      </c>
      <c r="AU179" s="217" t="s">
        <v>80</v>
      </c>
      <c r="AV179" s="14" t="s">
        <v>80</v>
      </c>
      <c r="AW179" s="14" t="s">
        <v>30</v>
      </c>
      <c r="AX179" s="14" t="s">
        <v>73</v>
      </c>
      <c r="AY179" s="217" t="s">
        <v>110</v>
      </c>
    </row>
    <row r="180" spans="1:65" s="15" customFormat="1" ht="10.199999999999999">
      <c r="B180" s="218"/>
      <c r="C180" s="219"/>
      <c r="D180" s="198" t="s">
        <v>118</v>
      </c>
      <c r="E180" s="220" t="s">
        <v>1</v>
      </c>
      <c r="F180" s="221" t="s">
        <v>123</v>
      </c>
      <c r="G180" s="219"/>
      <c r="H180" s="222">
        <v>102.9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118</v>
      </c>
      <c r="AU180" s="228" t="s">
        <v>80</v>
      </c>
      <c r="AV180" s="15" t="s">
        <v>116</v>
      </c>
      <c r="AW180" s="15" t="s">
        <v>30</v>
      </c>
      <c r="AX180" s="15" t="s">
        <v>78</v>
      </c>
      <c r="AY180" s="228" t="s">
        <v>110</v>
      </c>
    </row>
    <row r="181" spans="1:65" s="14" customFormat="1" ht="10.199999999999999">
      <c r="B181" s="207"/>
      <c r="C181" s="208"/>
      <c r="D181" s="198" t="s">
        <v>118</v>
      </c>
      <c r="E181" s="208"/>
      <c r="F181" s="210" t="s">
        <v>225</v>
      </c>
      <c r="G181" s="208"/>
      <c r="H181" s="211">
        <v>106.502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118</v>
      </c>
      <c r="AU181" s="217" t="s">
        <v>80</v>
      </c>
      <c r="AV181" s="14" t="s">
        <v>80</v>
      </c>
      <c r="AW181" s="14" t="s">
        <v>4</v>
      </c>
      <c r="AX181" s="14" t="s">
        <v>78</v>
      </c>
      <c r="AY181" s="217" t="s">
        <v>110</v>
      </c>
    </row>
    <row r="182" spans="1:65" s="2" customFormat="1" ht="24.15" customHeight="1">
      <c r="A182" s="34"/>
      <c r="B182" s="35"/>
      <c r="C182" s="229" t="s">
        <v>226</v>
      </c>
      <c r="D182" s="229" t="s">
        <v>219</v>
      </c>
      <c r="E182" s="230" t="s">
        <v>227</v>
      </c>
      <c r="F182" s="231" t="s">
        <v>228</v>
      </c>
      <c r="G182" s="232" t="s">
        <v>143</v>
      </c>
      <c r="H182" s="233">
        <v>3.09</v>
      </c>
      <c r="I182" s="234"/>
      <c r="J182" s="235">
        <f>ROUND(I182*H182,2)</f>
        <v>0</v>
      </c>
      <c r="K182" s="236"/>
      <c r="L182" s="237"/>
      <c r="M182" s="238" t="s">
        <v>1</v>
      </c>
      <c r="N182" s="239" t="s">
        <v>38</v>
      </c>
      <c r="O182" s="71"/>
      <c r="P182" s="192">
        <f>O182*H182</f>
        <v>0</v>
      </c>
      <c r="Q182" s="192">
        <v>4.8300000000000003E-2</v>
      </c>
      <c r="R182" s="192">
        <f>Q182*H182</f>
        <v>0.14924699999999999</v>
      </c>
      <c r="S182" s="192">
        <v>0</v>
      </c>
      <c r="T182" s="19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153</v>
      </c>
      <c r="AT182" s="194" t="s">
        <v>219</v>
      </c>
      <c r="AU182" s="194" t="s">
        <v>80</v>
      </c>
      <c r="AY182" s="17" t="s">
        <v>110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78</v>
      </c>
      <c r="BK182" s="195">
        <f>ROUND(I182*H182,2)</f>
        <v>0</v>
      </c>
      <c r="BL182" s="17" t="s">
        <v>116</v>
      </c>
      <c r="BM182" s="194" t="s">
        <v>229</v>
      </c>
    </row>
    <row r="183" spans="1:65" s="14" customFormat="1" ht="10.199999999999999">
      <c r="B183" s="207"/>
      <c r="C183" s="208"/>
      <c r="D183" s="198" t="s">
        <v>118</v>
      </c>
      <c r="E183" s="209" t="s">
        <v>1</v>
      </c>
      <c r="F183" s="210" t="s">
        <v>230</v>
      </c>
      <c r="G183" s="208"/>
      <c r="H183" s="211">
        <v>3.09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118</v>
      </c>
      <c r="AU183" s="217" t="s">
        <v>80</v>
      </c>
      <c r="AV183" s="14" t="s">
        <v>80</v>
      </c>
      <c r="AW183" s="14" t="s">
        <v>30</v>
      </c>
      <c r="AX183" s="14" t="s">
        <v>78</v>
      </c>
      <c r="AY183" s="217" t="s">
        <v>110</v>
      </c>
    </row>
    <row r="184" spans="1:65" s="2" customFormat="1" ht="24.15" customHeight="1">
      <c r="A184" s="34"/>
      <c r="B184" s="35"/>
      <c r="C184" s="229" t="s">
        <v>231</v>
      </c>
      <c r="D184" s="229" t="s">
        <v>219</v>
      </c>
      <c r="E184" s="230" t="s">
        <v>232</v>
      </c>
      <c r="F184" s="231" t="s">
        <v>233</v>
      </c>
      <c r="G184" s="232" t="s">
        <v>143</v>
      </c>
      <c r="H184" s="233">
        <v>2</v>
      </c>
      <c r="I184" s="234"/>
      <c r="J184" s="235">
        <f>ROUND(I184*H184,2)</f>
        <v>0</v>
      </c>
      <c r="K184" s="236"/>
      <c r="L184" s="237"/>
      <c r="M184" s="238" t="s">
        <v>1</v>
      </c>
      <c r="N184" s="239" t="s">
        <v>38</v>
      </c>
      <c r="O184" s="71"/>
      <c r="P184" s="192">
        <f>O184*H184</f>
        <v>0</v>
      </c>
      <c r="Q184" s="192">
        <v>6.5670000000000006E-2</v>
      </c>
      <c r="R184" s="192">
        <f>Q184*H184</f>
        <v>0.13134000000000001</v>
      </c>
      <c r="S184" s="192">
        <v>0</v>
      </c>
      <c r="T184" s="19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153</v>
      </c>
      <c r="AT184" s="194" t="s">
        <v>219</v>
      </c>
      <c r="AU184" s="194" t="s">
        <v>80</v>
      </c>
      <c r="AY184" s="17" t="s">
        <v>110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78</v>
      </c>
      <c r="BK184" s="195">
        <f>ROUND(I184*H184,2)</f>
        <v>0</v>
      </c>
      <c r="BL184" s="17" t="s">
        <v>116</v>
      </c>
      <c r="BM184" s="194" t="s">
        <v>234</v>
      </c>
    </row>
    <row r="185" spans="1:65" s="2" customFormat="1" ht="24.15" customHeight="1">
      <c r="A185" s="34"/>
      <c r="B185" s="35"/>
      <c r="C185" s="182" t="s">
        <v>235</v>
      </c>
      <c r="D185" s="182" t="s">
        <v>112</v>
      </c>
      <c r="E185" s="183" t="s">
        <v>236</v>
      </c>
      <c r="F185" s="184" t="s">
        <v>237</v>
      </c>
      <c r="G185" s="185" t="s">
        <v>150</v>
      </c>
      <c r="H185" s="186">
        <v>5.3949999999999996</v>
      </c>
      <c r="I185" s="187"/>
      <c r="J185" s="188">
        <f>ROUND(I185*H185,2)</f>
        <v>0</v>
      </c>
      <c r="K185" s="189"/>
      <c r="L185" s="39"/>
      <c r="M185" s="190" t="s">
        <v>1</v>
      </c>
      <c r="N185" s="191" t="s">
        <v>38</v>
      </c>
      <c r="O185" s="71"/>
      <c r="P185" s="192">
        <f>O185*H185</f>
        <v>0</v>
      </c>
      <c r="Q185" s="192">
        <v>2.2563399999999998</v>
      </c>
      <c r="R185" s="192">
        <f>Q185*H185</f>
        <v>12.172954299999997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116</v>
      </c>
      <c r="AT185" s="194" t="s">
        <v>112</v>
      </c>
      <c r="AU185" s="194" t="s">
        <v>80</v>
      </c>
      <c r="AY185" s="17" t="s">
        <v>110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7" t="s">
        <v>78</v>
      </c>
      <c r="BK185" s="195">
        <f>ROUND(I185*H185,2)</f>
        <v>0</v>
      </c>
      <c r="BL185" s="17" t="s">
        <v>116</v>
      </c>
      <c r="BM185" s="194" t="s">
        <v>238</v>
      </c>
    </row>
    <row r="186" spans="1:65" s="14" customFormat="1" ht="10.199999999999999">
      <c r="B186" s="207"/>
      <c r="C186" s="208"/>
      <c r="D186" s="198" t="s">
        <v>118</v>
      </c>
      <c r="E186" s="209" t="s">
        <v>1</v>
      </c>
      <c r="F186" s="210" t="s">
        <v>239</v>
      </c>
      <c r="G186" s="208"/>
      <c r="H186" s="211">
        <v>5.3949999999999996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118</v>
      </c>
      <c r="AU186" s="217" t="s">
        <v>80</v>
      </c>
      <c r="AV186" s="14" t="s">
        <v>80</v>
      </c>
      <c r="AW186" s="14" t="s">
        <v>30</v>
      </c>
      <c r="AX186" s="14" t="s">
        <v>78</v>
      </c>
      <c r="AY186" s="217" t="s">
        <v>110</v>
      </c>
    </row>
    <row r="187" spans="1:65" s="2" customFormat="1" ht="24.15" customHeight="1">
      <c r="A187" s="34"/>
      <c r="B187" s="35"/>
      <c r="C187" s="182" t="s">
        <v>240</v>
      </c>
      <c r="D187" s="182" t="s">
        <v>112</v>
      </c>
      <c r="E187" s="183" t="s">
        <v>241</v>
      </c>
      <c r="F187" s="184" t="s">
        <v>242</v>
      </c>
      <c r="G187" s="185" t="s">
        <v>143</v>
      </c>
      <c r="H187" s="186">
        <v>46.034999999999997</v>
      </c>
      <c r="I187" s="187"/>
      <c r="J187" s="188">
        <f>ROUND(I187*H187,2)</f>
        <v>0</v>
      </c>
      <c r="K187" s="189"/>
      <c r="L187" s="39"/>
      <c r="M187" s="190" t="s">
        <v>1</v>
      </c>
      <c r="N187" s="191" t="s">
        <v>38</v>
      </c>
      <c r="O187" s="71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4" t="s">
        <v>116</v>
      </c>
      <c r="AT187" s="194" t="s">
        <v>112</v>
      </c>
      <c r="AU187" s="194" t="s">
        <v>80</v>
      </c>
      <c r="AY187" s="17" t="s">
        <v>110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78</v>
      </c>
      <c r="BK187" s="195">
        <f>ROUND(I187*H187,2)</f>
        <v>0</v>
      </c>
      <c r="BL187" s="17" t="s">
        <v>116</v>
      </c>
      <c r="BM187" s="194" t="s">
        <v>243</v>
      </c>
    </row>
    <row r="188" spans="1:65" s="13" customFormat="1" ht="10.199999999999999">
      <c r="B188" s="196"/>
      <c r="C188" s="197"/>
      <c r="D188" s="198" t="s">
        <v>118</v>
      </c>
      <c r="E188" s="199" t="s">
        <v>1</v>
      </c>
      <c r="F188" s="200" t="s">
        <v>244</v>
      </c>
      <c r="G188" s="197"/>
      <c r="H188" s="199" t="s">
        <v>1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118</v>
      </c>
      <c r="AU188" s="206" t="s">
        <v>80</v>
      </c>
      <c r="AV188" s="13" t="s">
        <v>78</v>
      </c>
      <c r="AW188" s="13" t="s">
        <v>30</v>
      </c>
      <c r="AX188" s="13" t="s">
        <v>73</v>
      </c>
      <c r="AY188" s="206" t="s">
        <v>110</v>
      </c>
    </row>
    <row r="189" spans="1:65" s="14" customFormat="1" ht="10.199999999999999">
      <c r="B189" s="207"/>
      <c r="C189" s="208"/>
      <c r="D189" s="198" t="s">
        <v>118</v>
      </c>
      <c r="E189" s="209" t="s">
        <v>1</v>
      </c>
      <c r="F189" s="210" t="s">
        <v>245</v>
      </c>
      <c r="G189" s="208"/>
      <c r="H189" s="211">
        <v>33.5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118</v>
      </c>
      <c r="AU189" s="217" t="s">
        <v>80</v>
      </c>
      <c r="AV189" s="14" t="s">
        <v>80</v>
      </c>
      <c r="AW189" s="14" t="s">
        <v>30</v>
      </c>
      <c r="AX189" s="14" t="s">
        <v>73</v>
      </c>
      <c r="AY189" s="217" t="s">
        <v>110</v>
      </c>
    </row>
    <row r="190" spans="1:65" s="14" customFormat="1" ht="10.199999999999999">
      <c r="B190" s="207"/>
      <c r="C190" s="208"/>
      <c r="D190" s="198" t="s">
        <v>118</v>
      </c>
      <c r="E190" s="209" t="s">
        <v>1</v>
      </c>
      <c r="F190" s="210" t="s">
        <v>246</v>
      </c>
      <c r="G190" s="208"/>
      <c r="H190" s="211">
        <v>12.535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118</v>
      </c>
      <c r="AU190" s="217" t="s">
        <v>80</v>
      </c>
      <c r="AV190" s="14" t="s">
        <v>80</v>
      </c>
      <c r="AW190" s="14" t="s">
        <v>30</v>
      </c>
      <c r="AX190" s="14" t="s">
        <v>73</v>
      </c>
      <c r="AY190" s="217" t="s">
        <v>110</v>
      </c>
    </row>
    <row r="191" spans="1:65" s="15" customFormat="1" ht="10.199999999999999">
      <c r="B191" s="218"/>
      <c r="C191" s="219"/>
      <c r="D191" s="198" t="s">
        <v>118</v>
      </c>
      <c r="E191" s="220" t="s">
        <v>1</v>
      </c>
      <c r="F191" s="221" t="s">
        <v>123</v>
      </c>
      <c r="G191" s="219"/>
      <c r="H191" s="222">
        <v>46.034999999999997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118</v>
      </c>
      <c r="AU191" s="228" t="s">
        <v>80</v>
      </c>
      <c r="AV191" s="15" t="s">
        <v>116</v>
      </c>
      <c r="AW191" s="15" t="s">
        <v>30</v>
      </c>
      <c r="AX191" s="15" t="s">
        <v>78</v>
      </c>
      <c r="AY191" s="228" t="s">
        <v>110</v>
      </c>
    </row>
    <row r="192" spans="1:65" s="2" customFormat="1" ht="24.15" customHeight="1">
      <c r="A192" s="34"/>
      <c r="B192" s="35"/>
      <c r="C192" s="182" t="s">
        <v>247</v>
      </c>
      <c r="D192" s="182" t="s">
        <v>112</v>
      </c>
      <c r="E192" s="183" t="s">
        <v>248</v>
      </c>
      <c r="F192" s="184" t="s">
        <v>249</v>
      </c>
      <c r="G192" s="185" t="s">
        <v>143</v>
      </c>
      <c r="H192" s="186">
        <v>46.034999999999997</v>
      </c>
      <c r="I192" s="187"/>
      <c r="J192" s="188">
        <f>ROUND(I192*H192,2)</f>
        <v>0</v>
      </c>
      <c r="K192" s="189"/>
      <c r="L192" s="39"/>
      <c r="M192" s="190" t="s">
        <v>1</v>
      </c>
      <c r="N192" s="191" t="s">
        <v>38</v>
      </c>
      <c r="O192" s="71"/>
      <c r="P192" s="192">
        <f>O192*H192</f>
        <v>0</v>
      </c>
      <c r="Q192" s="192">
        <v>5.0000000000000002E-5</v>
      </c>
      <c r="R192" s="192">
        <f>Q192*H192</f>
        <v>2.30175E-3</v>
      </c>
      <c r="S192" s="192">
        <v>0</v>
      </c>
      <c r="T192" s="19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116</v>
      </c>
      <c r="AT192" s="194" t="s">
        <v>112</v>
      </c>
      <c r="AU192" s="194" t="s">
        <v>80</v>
      </c>
      <c r="AY192" s="17" t="s">
        <v>110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78</v>
      </c>
      <c r="BK192" s="195">
        <f>ROUND(I192*H192,2)</f>
        <v>0</v>
      </c>
      <c r="BL192" s="17" t="s">
        <v>116</v>
      </c>
      <c r="BM192" s="194" t="s">
        <v>250</v>
      </c>
    </row>
    <row r="193" spans="1:65" s="2" customFormat="1" ht="16.5" customHeight="1">
      <c r="A193" s="34"/>
      <c r="B193" s="35"/>
      <c r="C193" s="182" t="s">
        <v>251</v>
      </c>
      <c r="D193" s="182" t="s">
        <v>112</v>
      </c>
      <c r="E193" s="183" t="s">
        <v>252</v>
      </c>
      <c r="F193" s="184" t="s">
        <v>253</v>
      </c>
      <c r="G193" s="185" t="s">
        <v>143</v>
      </c>
      <c r="H193" s="186">
        <v>46.034999999999997</v>
      </c>
      <c r="I193" s="187"/>
      <c r="J193" s="188">
        <f>ROUND(I193*H193,2)</f>
        <v>0</v>
      </c>
      <c r="K193" s="189"/>
      <c r="L193" s="39"/>
      <c r="M193" s="190" t="s">
        <v>1</v>
      </c>
      <c r="N193" s="191" t="s">
        <v>38</v>
      </c>
      <c r="O193" s="71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116</v>
      </c>
      <c r="AT193" s="194" t="s">
        <v>112</v>
      </c>
      <c r="AU193" s="194" t="s">
        <v>80</v>
      </c>
      <c r="AY193" s="17" t="s">
        <v>110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78</v>
      </c>
      <c r="BK193" s="195">
        <f>ROUND(I193*H193,2)</f>
        <v>0</v>
      </c>
      <c r="BL193" s="17" t="s">
        <v>116</v>
      </c>
      <c r="BM193" s="194" t="s">
        <v>254</v>
      </c>
    </row>
    <row r="194" spans="1:65" s="2" customFormat="1" ht="33" customHeight="1">
      <c r="A194" s="34"/>
      <c r="B194" s="35"/>
      <c r="C194" s="182" t="s">
        <v>255</v>
      </c>
      <c r="D194" s="182" t="s">
        <v>112</v>
      </c>
      <c r="E194" s="183" t="s">
        <v>256</v>
      </c>
      <c r="F194" s="184" t="s">
        <v>257</v>
      </c>
      <c r="G194" s="185" t="s">
        <v>202</v>
      </c>
      <c r="H194" s="186">
        <v>11</v>
      </c>
      <c r="I194" s="187"/>
      <c r="J194" s="188">
        <f>ROUND(I194*H194,2)</f>
        <v>0</v>
      </c>
      <c r="K194" s="189"/>
      <c r="L194" s="39"/>
      <c r="M194" s="190" t="s">
        <v>1</v>
      </c>
      <c r="N194" s="191" t="s">
        <v>38</v>
      </c>
      <c r="O194" s="71"/>
      <c r="P194" s="192">
        <f>O194*H194</f>
        <v>0</v>
      </c>
      <c r="Q194" s="192">
        <v>1.6167899999999999</v>
      </c>
      <c r="R194" s="192">
        <f>Q194*H194</f>
        <v>17.784689999999998</v>
      </c>
      <c r="S194" s="192">
        <v>0</v>
      </c>
      <c r="T194" s="19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4" t="s">
        <v>116</v>
      </c>
      <c r="AT194" s="194" t="s">
        <v>112</v>
      </c>
      <c r="AU194" s="194" t="s">
        <v>80</v>
      </c>
      <c r="AY194" s="17" t="s">
        <v>110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7" t="s">
        <v>78</v>
      </c>
      <c r="BK194" s="195">
        <f>ROUND(I194*H194,2)</f>
        <v>0</v>
      </c>
      <c r="BL194" s="17" t="s">
        <v>116</v>
      </c>
      <c r="BM194" s="194" t="s">
        <v>258</v>
      </c>
    </row>
    <row r="195" spans="1:65" s="14" customFormat="1" ht="10.199999999999999">
      <c r="B195" s="207"/>
      <c r="C195" s="208"/>
      <c r="D195" s="198" t="s">
        <v>118</v>
      </c>
      <c r="E195" s="209" t="s">
        <v>1</v>
      </c>
      <c r="F195" s="210" t="s">
        <v>259</v>
      </c>
      <c r="G195" s="208"/>
      <c r="H195" s="211">
        <v>11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118</v>
      </c>
      <c r="AU195" s="217" t="s">
        <v>80</v>
      </c>
      <c r="AV195" s="14" t="s">
        <v>80</v>
      </c>
      <c r="AW195" s="14" t="s">
        <v>30</v>
      </c>
      <c r="AX195" s="14" t="s">
        <v>78</v>
      </c>
      <c r="AY195" s="217" t="s">
        <v>110</v>
      </c>
    </row>
    <row r="196" spans="1:65" s="12" customFormat="1" ht="22.8" customHeight="1">
      <c r="B196" s="166"/>
      <c r="C196" s="167"/>
      <c r="D196" s="168" t="s">
        <v>72</v>
      </c>
      <c r="E196" s="180" t="s">
        <v>260</v>
      </c>
      <c r="F196" s="180" t="s">
        <v>261</v>
      </c>
      <c r="G196" s="167"/>
      <c r="H196" s="167"/>
      <c r="I196" s="170"/>
      <c r="J196" s="181">
        <f>BK196</f>
        <v>0</v>
      </c>
      <c r="K196" s="167"/>
      <c r="L196" s="172"/>
      <c r="M196" s="173"/>
      <c r="N196" s="174"/>
      <c r="O196" s="174"/>
      <c r="P196" s="175">
        <f>SUM(P197:P207)</f>
        <v>0</v>
      </c>
      <c r="Q196" s="174"/>
      <c r="R196" s="175">
        <f>SUM(R197:R207)</f>
        <v>0</v>
      </c>
      <c r="S196" s="174"/>
      <c r="T196" s="176">
        <f>SUM(T197:T207)</f>
        <v>0</v>
      </c>
      <c r="AR196" s="177" t="s">
        <v>78</v>
      </c>
      <c r="AT196" s="178" t="s">
        <v>72</v>
      </c>
      <c r="AU196" s="178" t="s">
        <v>78</v>
      </c>
      <c r="AY196" s="177" t="s">
        <v>110</v>
      </c>
      <c r="BK196" s="179">
        <f>SUM(BK197:BK207)</f>
        <v>0</v>
      </c>
    </row>
    <row r="197" spans="1:65" s="2" customFormat="1" ht="21.75" customHeight="1">
      <c r="A197" s="34"/>
      <c r="B197" s="35"/>
      <c r="C197" s="182" t="s">
        <v>262</v>
      </c>
      <c r="D197" s="182" t="s">
        <v>112</v>
      </c>
      <c r="E197" s="183" t="s">
        <v>263</v>
      </c>
      <c r="F197" s="184" t="s">
        <v>264</v>
      </c>
      <c r="G197" s="185" t="s">
        <v>265</v>
      </c>
      <c r="H197" s="186">
        <v>213.56899999999999</v>
      </c>
      <c r="I197" s="187"/>
      <c r="J197" s="188">
        <f>ROUND(I197*H197,2)</f>
        <v>0</v>
      </c>
      <c r="K197" s="189"/>
      <c r="L197" s="39"/>
      <c r="M197" s="190" t="s">
        <v>1</v>
      </c>
      <c r="N197" s="191" t="s">
        <v>38</v>
      </c>
      <c r="O197" s="71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116</v>
      </c>
      <c r="AT197" s="194" t="s">
        <v>112</v>
      </c>
      <c r="AU197" s="194" t="s">
        <v>80</v>
      </c>
      <c r="AY197" s="17" t="s">
        <v>110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78</v>
      </c>
      <c r="BK197" s="195">
        <f>ROUND(I197*H197,2)</f>
        <v>0</v>
      </c>
      <c r="BL197" s="17" t="s">
        <v>116</v>
      </c>
      <c r="BM197" s="194" t="s">
        <v>266</v>
      </c>
    </row>
    <row r="198" spans="1:65" s="2" customFormat="1" ht="24.15" customHeight="1">
      <c r="A198" s="34"/>
      <c r="B198" s="35"/>
      <c r="C198" s="182" t="s">
        <v>267</v>
      </c>
      <c r="D198" s="182" t="s">
        <v>112</v>
      </c>
      <c r="E198" s="183" t="s">
        <v>268</v>
      </c>
      <c r="F198" s="184" t="s">
        <v>269</v>
      </c>
      <c r="G198" s="185" t="s">
        <v>265</v>
      </c>
      <c r="H198" s="186">
        <v>3220.3690000000001</v>
      </c>
      <c r="I198" s="187"/>
      <c r="J198" s="188">
        <f>ROUND(I198*H198,2)</f>
        <v>0</v>
      </c>
      <c r="K198" s="189"/>
      <c r="L198" s="39"/>
      <c r="M198" s="190" t="s">
        <v>1</v>
      </c>
      <c r="N198" s="191" t="s">
        <v>38</v>
      </c>
      <c r="O198" s="71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116</v>
      </c>
      <c r="AT198" s="194" t="s">
        <v>112</v>
      </c>
      <c r="AU198" s="194" t="s">
        <v>80</v>
      </c>
      <c r="AY198" s="17" t="s">
        <v>110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78</v>
      </c>
      <c r="BK198" s="195">
        <f>ROUND(I198*H198,2)</f>
        <v>0</v>
      </c>
      <c r="BL198" s="17" t="s">
        <v>116</v>
      </c>
      <c r="BM198" s="194" t="s">
        <v>270</v>
      </c>
    </row>
    <row r="199" spans="1:65" s="14" customFormat="1" ht="10.199999999999999">
      <c r="B199" s="207"/>
      <c r="C199" s="208"/>
      <c r="D199" s="198" t="s">
        <v>118</v>
      </c>
      <c r="E199" s="209" t="s">
        <v>1</v>
      </c>
      <c r="F199" s="210" t="s">
        <v>271</v>
      </c>
      <c r="G199" s="208"/>
      <c r="H199" s="211">
        <v>1914.752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118</v>
      </c>
      <c r="AU199" s="217" t="s">
        <v>80</v>
      </c>
      <c r="AV199" s="14" t="s">
        <v>80</v>
      </c>
      <c r="AW199" s="14" t="s">
        <v>30</v>
      </c>
      <c r="AX199" s="14" t="s">
        <v>73</v>
      </c>
      <c r="AY199" s="217" t="s">
        <v>110</v>
      </c>
    </row>
    <row r="200" spans="1:65" s="14" customFormat="1" ht="10.199999999999999">
      <c r="B200" s="207"/>
      <c r="C200" s="208"/>
      <c r="D200" s="198" t="s">
        <v>118</v>
      </c>
      <c r="E200" s="209" t="s">
        <v>1</v>
      </c>
      <c r="F200" s="210" t="s">
        <v>272</v>
      </c>
      <c r="G200" s="208"/>
      <c r="H200" s="211">
        <v>1305.617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118</v>
      </c>
      <c r="AU200" s="217" t="s">
        <v>80</v>
      </c>
      <c r="AV200" s="14" t="s">
        <v>80</v>
      </c>
      <c r="AW200" s="14" t="s">
        <v>30</v>
      </c>
      <c r="AX200" s="14" t="s">
        <v>73</v>
      </c>
      <c r="AY200" s="217" t="s">
        <v>110</v>
      </c>
    </row>
    <row r="201" spans="1:65" s="15" customFormat="1" ht="10.199999999999999">
      <c r="B201" s="218"/>
      <c r="C201" s="219"/>
      <c r="D201" s="198" t="s">
        <v>118</v>
      </c>
      <c r="E201" s="220" t="s">
        <v>1</v>
      </c>
      <c r="F201" s="221" t="s">
        <v>123</v>
      </c>
      <c r="G201" s="219"/>
      <c r="H201" s="222">
        <v>3220.3689999999997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118</v>
      </c>
      <c r="AU201" s="228" t="s">
        <v>80</v>
      </c>
      <c r="AV201" s="15" t="s">
        <v>116</v>
      </c>
      <c r="AW201" s="15" t="s">
        <v>30</v>
      </c>
      <c r="AX201" s="15" t="s">
        <v>78</v>
      </c>
      <c r="AY201" s="228" t="s">
        <v>110</v>
      </c>
    </row>
    <row r="202" spans="1:65" s="2" customFormat="1" ht="44.25" customHeight="1">
      <c r="A202" s="34"/>
      <c r="B202" s="35"/>
      <c r="C202" s="182" t="s">
        <v>273</v>
      </c>
      <c r="D202" s="182" t="s">
        <v>112</v>
      </c>
      <c r="E202" s="183" t="s">
        <v>274</v>
      </c>
      <c r="F202" s="184" t="s">
        <v>275</v>
      </c>
      <c r="G202" s="185" t="s">
        <v>265</v>
      </c>
      <c r="H202" s="186">
        <v>82.47</v>
      </c>
      <c r="I202" s="187"/>
      <c r="J202" s="188">
        <f>ROUND(I202*H202,2)</f>
        <v>0</v>
      </c>
      <c r="K202" s="189"/>
      <c r="L202" s="39"/>
      <c r="M202" s="190" t="s">
        <v>1</v>
      </c>
      <c r="N202" s="191" t="s">
        <v>38</v>
      </c>
      <c r="O202" s="71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4" t="s">
        <v>116</v>
      </c>
      <c r="AT202" s="194" t="s">
        <v>112</v>
      </c>
      <c r="AU202" s="194" t="s">
        <v>80</v>
      </c>
      <c r="AY202" s="17" t="s">
        <v>110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7" t="s">
        <v>78</v>
      </c>
      <c r="BK202" s="195">
        <f>ROUND(I202*H202,2)</f>
        <v>0</v>
      </c>
      <c r="BL202" s="17" t="s">
        <v>116</v>
      </c>
      <c r="BM202" s="194" t="s">
        <v>276</v>
      </c>
    </row>
    <row r="203" spans="1:65" s="14" customFormat="1" ht="10.199999999999999">
      <c r="B203" s="207"/>
      <c r="C203" s="208"/>
      <c r="D203" s="198" t="s">
        <v>118</v>
      </c>
      <c r="E203" s="209" t="s">
        <v>1</v>
      </c>
      <c r="F203" s="210" t="s">
        <v>277</v>
      </c>
      <c r="G203" s="208"/>
      <c r="H203" s="211">
        <v>62.237000000000002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118</v>
      </c>
      <c r="AU203" s="217" t="s">
        <v>80</v>
      </c>
      <c r="AV203" s="14" t="s">
        <v>80</v>
      </c>
      <c r="AW203" s="14" t="s">
        <v>30</v>
      </c>
      <c r="AX203" s="14" t="s">
        <v>73</v>
      </c>
      <c r="AY203" s="217" t="s">
        <v>110</v>
      </c>
    </row>
    <row r="204" spans="1:65" s="14" customFormat="1" ht="10.199999999999999">
      <c r="B204" s="207"/>
      <c r="C204" s="208"/>
      <c r="D204" s="198" t="s">
        <v>118</v>
      </c>
      <c r="E204" s="209" t="s">
        <v>1</v>
      </c>
      <c r="F204" s="210" t="s">
        <v>278</v>
      </c>
      <c r="G204" s="208"/>
      <c r="H204" s="211">
        <v>20.233000000000001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118</v>
      </c>
      <c r="AU204" s="217" t="s">
        <v>80</v>
      </c>
      <c r="AV204" s="14" t="s">
        <v>80</v>
      </c>
      <c r="AW204" s="14" t="s">
        <v>30</v>
      </c>
      <c r="AX204" s="14" t="s">
        <v>73</v>
      </c>
      <c r="AY204" s="217" t="s">
        <v>110</v>
      </c>
    </row>
    <row r="205" spans="1:65" s="15" customFormat="1" ht="10.199999999999999">
      <c r="B205" s="218"/>
      <c r="C205" s="219"/>
      <c r="D205" s="198" t="s">
        <v>118</v>
      </c>
      <c r="E205" s="220" t="s">
        <v>1</v>
      </c>
      <c r="F205" s="221" t="s">
        <v>123</v>
      </c>
      <c r="G205" s="219"/>
      <c r="H205" s="222">
        <v>82.47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118</v>
      </c>
      <c r="AU205" s="228" t="s">
        <v>80</v>
      </c>
      <c r="AV205" s="15" t="s">
        <v>116</v>
      </c>
      <c r="AW205" s="15" t="s">
        <v>30</v>
      </c>
      <c r="AX205" s="15" t="s">
        <v>78</v>
      </c>
      <c r="AY205" s="228" t="s">
        <v>110</v>
      </c>
    </row>
    <row r="206" spans="1:65" s="2" customFormat="1" ht="44.25" customHeight="1">
      <c r="A206" s="34"/>
      <c r="B206" s="35"/>
      <c r="C206" s="182" t="s">
        <v>279</v>
      </c>
      <c r="D206" s="182" t="s">
        <v>112</v>
      </c>
      <c r="E206" s="183" t="s">
        <v>280</v>
      </c>
      <c r="F206" s="184" t="s">
        <v>281</v>
      </c>
      <c r="G206" s="185" t="s">
        <v>265</v>
      </c>
      <c r="H206" s="186">
        <v>14.564</v>
      </c>
      <c r="I206" s="187"/>
      <c r="J206" s="188">
        <f>ROUND(I206*H206,2)</f>
        <v>0</v>
      </c>
      <c r="K206" s="189"/>
      <c r="L206" s="39"/>
      <c r="M206" s="190" t="s">
        <v>1</v>
      </c>
      <c r="N206" s="191" t="s">
        <v>38</v>
      </c>
      <c r="O206" s="71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116</v>
      </c>
      <c r="AT206" s="194" t="s">
        <v>112</v>
      </c>
      <c r="AU206" s="194" t="s">
        <v>80</v>
      </c>
      <c r="AY206" s="17" t="s">
        <v>110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7" t="s">
        <v>78</v>
      </c>
      <c r="BK206" s="195">
        <f>ROUND(I206*H206,2)</f>
        <v>0</v>
      </c>
      <c r="BL206" s="17" t="s">
        <v>116</v>
      </c>
      <c r="BM206" s="194" t="s">
        <v>282</v>
      </c>
    </row>
    <row r="207" spans="1:65" s="14" customFormat="1" ht="10.199999999999999">
      <c r="B207" s="207"/>
      <c r="C207" s="208"/>
      <c r="D207" s="198" t="s">
        <v>118</v>
      </c>
      <c r="E207" s="209" t="s">
        <v>1</v>
      </c>
      <c r="F207" s="210" t="s">
        <v>283</v>
      </c>
      <c r="G207" s="208"/>
      <c r="H207" s="211">
        <v>14.564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118</v>
      </c>
      <c r="AU207" s="217" t="s">
        <v>80</v>
      </c>
      <c r="AV207" s="14" t="s">
        <v>80</v>
      </c>
      <c r="AW207" s="14" t="s">
        <v>30</v>
      </c>
      <c r="AX207" s="14" t="s">
        <v>78</v>
      </c>
      <c r="AY207" s="217" t="s">
        <v>110</v>
      </c>
    </row>
    <row r="208" spans="1:65" s="12" customFormat="1" ht="22.8" customHeight="1">
      <c r="B208" s="166"/>
      <c r="C208" s="167"/>
      <c r="D208" s="168" t="s">
        <v>72</v>
      </c>
      <c r="E208" s="180" t="s">
        <v>284</v>
      </c>
      <c r="F208" s="180" t="s">
        <v>285</v>
      </c>
      <c r="G208" s="167"/>
      <c r="H208" s="167"/>
      <c r="I208" s="170"/>
      <c r="J208" s="181">
        <f>BK208</f>
        <v>0</v>
      </c>
      <c r="K208" s="167"/>
      <c r="L208" s="172"/>
      <c r="M208" s="173"/>
      <c r="N208" s="174"/>
      <c r="O208" s="174"/>
      <c r="P208" s="175">
        <f>P209</f>
        <v>0</v>
      </c>
      <c r="Q208" s="174"/>
      <c r="R208" s="175">
        <f>R209</f>
        <v>0</v>
      </c>
      <c r="S208" s="174"/>
      <c r="T208" s="176">
        <f>T209</f>
        <v>0</v>
      </c>
      <c r="AR208" s="177" t="s">
        <v>78</v>
      </c>
      <c r="AT208" s="178" t="s">
        <v>72</v>
      </c>
      <c r="AU208" s="178" t="s">
        <v>78</v>
      </c>
      <c r="AY208" s="177" t="s">
        <v>110</v>
      </c>
      <c r="BK208" s="179">
        <f>BK209</f>
        <v>0</v>
      </c>
    </row>
    <row r="209" spans="1:65" s="2" customFormat="1" ht="33" customHeight="1">
      <c r="A209" s="34"/>
      <c r="B209" s="35"/>
      <c r="C209" s="182" t="s">
        <v>286</v>
      </c>
      <c r="D209" s="182" t="s">
        <v>112</v>
      </c>
      <c r="E209" s="183" t="s">
        <v>287</v>
      </c>
      <c r="F209" s="184" t="s">
        <v>288</v>
      </c>
      <c r="G209" s="185" t="s">
        <v>265</v>
      </c>
      <c r="H209" s="186">
        <v>107.52500000000001</v>
      </c>
      <c r="I209" s="187"/>
      <c r="J209" s="188">
        <f>ROUND(I209*H209,2)</f>
        <v>0</v>
      </c>
      <c r="K209" s="189"/>
      <c r="L209" s="39"/>
      <c r="M209" s="190" t="s">
        <v>1</v>
      </c>
      <c r="N209" s="191" t="s">
        <v>38</v>
      </c>
      <c r="O209" s="71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4" t="s">
        <v>116</v>
      </c>
      <c r="AT209" s="194" t="s">
        <v>112</v>
      </c>
      <c r="AU209" s="194" t="s">
        <v>80</v>
      </c>
      <c r="AY209" s="17" t="s">
        <v>110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7" t="s">
        <v>78</v>
      </c>
      <c r="BK209" s="195">
        <f>ROUND(I209*H209,2)</f>
        <v>0</v>
      </c>
      <c r="BL209" s="17" t="s">
        <v>116</v>
      </c>
      <c r="BM209" s="194" t="s">
        <v>289</v>
      </c>
    </row>
    <row r="210" spans="1:65" s="12" customFormat="1" ht="25.95" customHeight="1">
      <c r="B210" s="166"/>
      <c r="C210" s="167"/>
      <c r="D210" s="168" t="s">
        <v>72</v>
      </c>
      <c r="E210" s="169" t="s">
        <v>290</v>
      </c>
      <c r="F210" s="169" t="s">
        <v>291</v>
      </c>
      <c r="G210" s="167"/>
      <c r="H210" s="167"/>
      <c r="I210" s="170"/>
      <c r="J210" s="171">
        <f>BK210</f>
        <v>0</v>
      </c>
      <c r="K210" s="167"/>
      <c r="L210" s="172"/>
      <c r="M210" s="173"/>
      <c r="N210" s="174"/>
      <c r="O210" s="174"/>
      <c r="P210" s="175">
        <f>SUM(P211:P213)</f>
        <v>0</v>
      </c>
      <c r="Q210" s="174"/>
      <c r="R210" s="175">
        <f>SUM(R211:R213)</f>
        <v>0</v>
      </c>
      <c r="S210" s="174"/>
      <c r="T210" s="176">
        <f>SUM(T211:T213)</f>
        <v>0</v>
      </c>
      <c r="AR210" s="177" t="s">
        <v>134</v>
      </c>
      <c r="AT210" s="178" t="s">
        <v>72</v>
      </c>
      <c r="AU210" s="178" t="s">
        <v>73</v>
      </c>
      <c r="AY210" s="177" t="s">
        <v>110</v>
      </c>
      <c r="BK210" s="179">
        <f>SUM(BK211:BK213)</f>
        <v>0</v>
      </c>
    </row>
    <row r="211" spans="1:65" s="2" customFormat="1" ht="16.5" customHeight="1">
      <c r="A211" s="34"/>
      <c r="B211" s="35"/>
      <c r="C211" s="182" t="s">
        <v>292</v>
      </c>
      <c r="D211" s="182" t="s">
        <v>112</v>
      </c>
      <c r="E211" s="183" t="s">
        <v>293</v>
      </c>
      <c r="F211" s="184" t="s">
        <v>294</v>
      </c>
      <c r="G211" s="185" t="s">
        <v>295</v>
      </c>
      <c r="H211" s="186">
        <v>1</v>
      </c>
      <c r="I211" s="187"/>
      <c r="J211" s="188">
        <f>ROUND(I211*H211,2)</f>
        <v>0</v>
      </c>
      <c r="K211" s="189"/>
      <c r="L211" s="39"/>
      <c r="M211" s="190" t="s">
        <v>1</v>
      </c>
      <c r="N211" s="191" t="s">
        <v>38</v>
      </c>
      <c r="O211" s="71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4" t="s">
        <v>296</v>
      </c>
      <c r="AT211" s="194" t="s">
        <v>112</v>
      </c>
      <c r="AU211" s="194" t="s">
        <v>78</v>
      </c>
      <c r="AY211" s="17" t="s">
        <v>110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7" t="s">
        <v>78</v>
      </c>
      <c r="BK211" s="195">
        <f>ROUND(I211*H211,2)</f>
        <v>0</v>
      </c>
      <c r="BL211" s="17" t="s">
        <v>296</v>
      </c>
      <c r="BM211" s="194" t="s">
        <v>297</v>
      </c>
    </row>
    <row r="212" spans="1:65" s="2" customFormat="1" ht="24.15" customHeight="1">
      <c r="A212" s="34"/>
      <c r="B212" s="35"/>
      <c r="C212" s="182" t="s">
        <v>298</v>
      </c>
      <c r="D212" s="182" t="s">
        <v>112</v>
      </c>
      <c r="E212" s="183" t="s">
        <v>299</v>
      </c>
      <c r="F212" s="184" t="s">
        <v>300</v>
      </c>
      <c r="G212" s="185" t="s">
        <v>295</v>
      </c>
      <c r="H212" s="186">
        <v>1</v>
      </c>
      <c r="I212" s="187"/>
      <c r="J212" s="188">
        <f>ROUND(I212*H212,2)</f>
        <v>0</v>
      </c>
      <c r="K212" s="189"/>
      <c r="L212" s="39"/>
      <c r="M212" s="190" t="s">
        <v>1</v>
      </c>
      <c r="N212" s="191" t="s">
        <v>38</v>
      </c>
      <c r="O212" s="71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4" t="s">
        <v>296</v>
      </c>
      <c r="AT212" s="194" t="s">
        <v>112</v>
      </c>
      <c r="AU212" s="194" t="s">
        <v>78</v>
      </c>
      <c r="AY212" s="17" t="s">
        <v>110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78</v>
      </c>
      <c r="BK212" s="195">
        <f>ROUND(I212*H212,2)</f>
        <v>0</v>
      </c>
      <c r="BL212" s="17" t="s">
        <v>296</v>
      </c>
      <c r="BM212" s="194" t="s">
        <v>301</v>
      </c>
    </row>
    <row r="213" spans="1:65" s="2" customFormat="1" ht="16.5" customHeight="1">
      <c r="A213" s="34"/>
      <c r="B213" s="35"/>
      <c r="C213" s="182" t="s">
        <v>302</v>
      </c>
      <c r="D213" s="182" t="s">
        <v>112</v>
      </c>
      <c r="E213" s="183" t="s">
        <v>303</v>
      </c>
      <c r="F213" s="184" t="s">
        <v>304</v>
      </c>
      <c r="G213" s="185" t="s">
        <v>295</v>
      </c>
      <c r="H213" s="186">
        <v>1</v>
      </c>
      <c r="I213" s="187"/>
      <c r="J213" s="188">
        <f>ROUND(I213*H213,2)</f>
        <v>0</v>
      </c>
      <c r="K213" s="189"/>
      <c r="L213" s="39"/>
      <c r="M213" s="240" t="s">
        <v>1</v>
      </c>
      <c r="N213" s="241" t="s">
        <v>38</v>
      </c>
      <c r="O213" s="242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4" t="s">
        <v>296</v>
      </c>
      <c r="AT213" s="194" t="s">
        <v>112</v>
      </c>
      <c r="AU213" s="194" t="s">
        <v>78</v>
      </c>
      <c r="AY213" s="17" t="s">
        <v>110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7" t="s">
        <v>78</v>
      </c>
      <c r="BK213" s="195">
        <f>ROUND(I213*H213,2)</f>
        <v>0</v>
      </c>
      <c r="BL213" s="17" t="s">
        <v>296</v>
      </c>
      <c r="BM213" s="194" t="s">
        <v>305</v>
      </c>
    </row>
    <row r="214" spans="1:65" s="2" customFormat="1" ht="6.9" customHeight="1">
      <c r="A214" s="3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39"/>
      <c r="M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</row>
  </sheetData>
  <sheetProtection algorithmName="SHA-512" hashValue="aAc/4fpW1s+vbKWIfEzt+xEt+VlQC2NtdpB8cJo5DnEu8MquzWKV/qQgjCaQ6Kb2Yg+Nf5EDCafrMg//0+yU9A==" saltValue="SVVzDW3CiVNnVIxIBRIcSuCj2UYPu6DJqPJOzn8di+QwugZK2BUvHOzfpEGFfg46DbeOURK3e90ag0p6NO5New==" spinCount="100000" sheet="1" objects="1" scenarios="1" formatColumns="0" formatRows="0" autoFilter="0"/>
  <autoFilter ref="C119:K213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N18706 - Benešov, ul. Kar...</vt:lpstr>
      <vt:lpstr>'N18706 - Benešov, ul. Kar...'!Názvy_tisku</vt:lpstr>
      <vt:lpstr>'Rekapitulace stavby'!Názvy_tisku</vt:lpstr>
      <vt:lpstr>'N18706 - Benešov, ul. Kar...'!Oblast_tisku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2023-03-27T10:27:53Z</dcterms:created>
  <dcterms:modified xsi:type="dcterms:W3CDTF">2023-04-01T18:45:27Z</dcterms:modified>
</cp:coreProperties>
</file>